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35" yWindow="960" windowWidth="11715" windowHeight="6390" tabRatio="1000" activeTab="14"/>
  </bookViews>
  <sheets>
    <sheet name="งบแสดงฐานะการเงิน" sheetId="12" r:id="rId1"/>
    <sheet name="หมายเหตุเงินรับฝาก7-8" sheetId="51" r:id="rId2"/>
    <sheet name="หมายเหตุ 1-5" sheetId="54" r:id="rId3"/>
    <sheet name="หมายเหตุแนบเงินสะสม" sheetId="60" r:id="rId4"/>
    <sheet name="หมายเหตุรายจ่ายค้างจ่าย" sheetId="28" r:id="rId5"/>
    <sheet name="หมายเหตุ  10" sheetId="56" r:id="rId6"/>
    <sheet name="รายการจ่ายจากเงินสะสม" sheetId="31" r:id="rId7"/>
    <sheet name="หมายเหตุ2 ทรัยพสิน" sheetId="26" r:id="rId8"/>
    <sheet name="งบรายรับ-จ่าย" sheetId="11" r:id="rId9"/>
    <sheet name="บัญชีรายละเอียดรายรับ" sheetId="16" r:id="rId10"/>
    <sheet name="รายละเอียดแนบงบแสดงผลฯ" sheetId="41" r:id="rId11"/>
    <sheet name="งบเปรียบเทียบ" sheetId="66" r:id="rId12"/>
    <sheet name="รายงานเงินสะสม มีนาคม 60" sheetId="67" r:id="rId13"/>
    <sheet name="รายงานเงินสะสม กันยายน 2560" sheetId="68" r:id="rId14"/>
    <sheet name="งบรายรับ-จ่าย (3)" sheetId="70" r:id="rId15"/>
  </sheets>
  <definedNames>
    <definedName name="_xlnm.Print_Area" localSheetId="11">งบเปรียบเทียบ!$A$1:$K$39</definedName>
    <definedName name="_xlnm.Print_Area" localSheetId="8">'งบรายรับ-จ่าย'!$A$1:$M$50</definedName>
    <definedName name="_xlnm.Print_Area" localSheetId="14">'งบรายรับ-จ่าย (3)'!$A$1:$M$50</definedName>
    <definedName name="_xlnm.Print_Area" localSheetId="0">งบแสดงฐานะการเงิน!$A$1:$K$38</definedName>
    <definedName name="_xlnm.Print_Area" localSheetId="9">บัญชีรายละเอียดรายรับ!$A$1:$J$89</definedName>
  </definedNames>
  <calcPr calcId="144525"/>
</workbook>
</file>

<file path=xl/calcChain.xml><?xml version="1.0" encoding="utf-8"?>
<calcChain xmlns="http://schemas.openxmlformats.org/spreadsheetml/2006/main">
  <c r="G31" i="70" l="1"/>
  <c r="F31" i="70"/>
  <c r="I30" i="70"/>
  <c r="I29" i="70"/>
  <c r="I28" i="70"/>
  <c r="I27" i="70"/>
  <c r="I26" i="70"/>
  <c r="I25" i="70"/>
  <c r="I24" i="70"/>
  <c r="I23" i="70"/>
  <c r="I22" i="70"/>
  <c r="I21" i="70"/>
  <c r="G17" i="70"/>
  <c r="G18" i="70" s="1"/>
  <c r="F17" i="70"/>
  <c r="I14" i="70"/>
  <c r="I13" i="70"/>
  <c r="I12" i="70"/>
  <c r="I11" i="70"/>
  <c r="I10" i="70"/>
  <c r="I9" i="70"/>
  <c r="I8" i="70"/>
  <c r="I7" i="70"/>
  <c r="I6" i="70"/>
  <c r="I17" i="70" s="1"/>
  <c r="G33" i="70" l="1"/>
  <c r="G32" i="70"/>
  <c r="G36" i="70" s="1"/>
  <c r="I31" i="70"/>
  <c r="L37" i="68"/>
  <c r="M32" i="68"/>
  <c r="L21" i="68"/>
  <c r="L23" i="68" s="1"/>
  <c r="L12" i="68"/>
  <c r="L11" i="68"/>
  <c r="M32" i="67" l="1"/>
  <c r="L21" i="67"/>
  <c r="L23" i="67"/>
  <c r="L37" i="67"/>
  <c r="L12" i="67"/>
  <c r="L11" i="67"/>
  <c r="I32" i="66" l="1"/>
  <c r="D27" i="16"/>
  <c r="C64" i="16"/>
  <c r="F31" i="11"/>
  <c r="E53" i="54"/>
  <c r="H12" i="12"/>
  <c r="L14" i="56" l="1"/>
  <c r="L16" i="56"/>
  <c r="G28" i="31" l="1"/>
  <c r="F28" i="31"/>
  <c r="E28" i="31" l="1"/>
  <c r="H18" i="60" l="1"/>
  <c r="G18" i="60"/>
  <c r="F18" i="60"/>
  <c r="E18" i="60"/>
  <c r="D18" i="60"/>
  <c r="H29" i="56" l="1"/>
  <c r="L30" i="56"/>
  <c r="H8" i="56"/>
  <c r="J10" i="56" s="1"/>
  <c r="L17" i="56" s="1"/>
  <c r="G63" i="54" l="1"/>
  <c r="D64" i="16" l="1"/>
  <c r="H15" i="12"/>
  <c r="E49" i="41" l="1"/>
  <c r="E24" i="41"/>
  <c r="H22" i="12" l="1"/>
  <c r="H30" i="12"/>
  <c r="E41" i="41" l="1"/>
  <c r="E32" i="41"/>
  <c r="E27" i="41"/>
  <c r="C20" i="41"/>
  <c r="E19" i="41"/>
  <c r="I29" i="11" l="1"/>
  <c r="I30" i="11"/>
  <c r="I15" i="51"/>
  <c r="E16" i="41" l="1"/>
  <c r="F27" i="41"/>
  <c r="F24" i="41"/>
  <c r="G16" i="41"/>
  <c r="F16" i="41"/>
  <c r="E9" i="41"/>
  <c r="C2" i="41" s="1"/>
  <c r="I5" i="41"/>
  <c r="F9" i="41"/>
  <c r="E50" i="41" l="1"/>
  <c r="I23" i="11" l="1"/>
  <c r="I24" i="11"/>
  <c r="I25" i="11"/>
  <c r="I26" i="11"/>
  <c r="I27" i="11"/>
  <c r="I28" i="11"/>
  <c r="I21" i="11"/>
  <c r="I7" i="11"/>
  <c r="I8" i="11"/>
  <c r="I9" i="11"/>
  <c r="I10" i="11"/>
  <c r="I11" i="11"/>
  <c r="I12" i="11"/>
  <c r="I13" i="11"/>
  <c r="I6" i="11"/>
  <c r="F72" i="16"/>
  <c r="H28" i="31" l="1"/>
  <c r="I28" i="31"/>
  <c r="G11" i="28" l="1"/>
  <c r="D36" i="16"/>
  <c r="D50" i="16"/>
  <c r="D69" i="16"/>
  <c r="F69" i="16" s="1"/>
  <c r="F71" i="16"/>
  <c r="C69" i="16"/>
  <c r="F67" i="16"/>
  <c r="F61" i="16"/>
  <c r="F60" i="16"/>
  <c r="F59" i="16"/>
  <c r="F58" i="16"/>
  <c r="F57" i="16"/>
  <c r="F56" i="16"/>
  <c r="F55" i="16"/>
  <c r="F54" i="16"/>
  <c r="F53" i="16"/>
  <c r="F51" i="16"/>
  <c r="F35" i="16"/>
  <c r="F34" i="16"/>
  <c r="F33" i="16"/>
  <c r="F24" i="16"/>
  <c r="F23" i="16"/>
  <c r="F12" i="16"/>
  <c r="F11" i="16"/>
  <c r="F10" i="16"/>
  <c r="F9" i="16"/>
  <c r="C13" i="16"/>
  <c r="F26" i="16"/>
  <c r="F25" i="16"/>
  <c r="F22" i="16"/>
  <c r="F21" i="16"/>
  <c r="F20" i="16"/>
  <c r="F18" i="16"/>
  <c r="F17" i="16"/>
  <c r="F16" i="16"/>
  <c r="F15" i="16"/>
  <c r="F14" i="16"/>
  <c r="D13" i="16" l="1"/>
  <c r="F13" i="16" s="1"/>
  <c r="G17" i="11" l="1"/>
  <c r="H25" i="12"/>
  <c r="H31" i="12" s="1"/>
  <c r="I14" i="11"/>
  <c r="I17" i="11" s="1"/>
  <c r="I22" i="11" l="1"/>
  <c r="I31" i="12" l="1"/>
  <c r="E27" i="26" l="1"/>
  <c r="B27" i="26" l="1"/>
  <c r="F17" i="11" l="1"/>
  <c r="G31" i="11" l="1"/>
  <c r="G18" i="11"/>
  <c r="M32" i="11" l="1"/>
  <c r="I31" i="11"/>
  <c r="G32" i="11"/>
  <c r="G33" i="11" s="1"/>
  <c r="G36" i="11" s="1"/>
  <c r="H107" i="31" l="1"/>
  <c r="I107" i="31"/>
  <c r="F107" i="31" l="1"/>
  <c r="C27" i="16" l="1"/>
  <c r="E107" i="31"/>
  <c r="D8" i="16" l="1"/>
  <c r="D73" i="16" s="1"/>
  <c r="F27" i="16"/>
  <c r="D31" i="16"/>
  <c r="F28" i="16" l="1"/>
  <c r="F62" i="16"/>
  <c r="F52" i="16"/>
  <c r="F30" i="16"/>
  <c r="C31" i="16"/>
  <c r="C50" i="16"/>
  <c r="F50" i="16" s="1"/>
  <c r="D29" i="16" l="1"/>
  <c r="D74" i="16" s="1"/>
  <c r="C36" i="16"/>
  <c r="C29" i="16"/>
  <c r="C8" i="16"/>
  <c r="F8" i="16" s="1"/>
  <c r="F37" i="16"/>
  <c r="F29" i="16" l="1"/>
  <c r="C7" i="16"/>
  <c r="D7" i="16"/>
  <c r="F36" i="16"/>
  <c r="C73" i="16"/>
  <c r="F64" i="16"/>
  <c r="E37" i="31"/>
  <c r="E60" i="31" s="1"/>
  <c r="E70" i="31" s="1"/>
  <c r="E85" i="31" s="1"/>
  <c r="F37" i="31"/>
  <c r="F60" i="31" s="1"/>
  <c r="F70" i="31" s="1"/>
  <c r="F85" i="31" s="1"/>
  <c r="H37" i="31"/>
  <c r="H60" i="31" s="1"/>
  <c r="H70" i="31" s="1"/>
  <c r="H85" i="31" s="1"/>
  <c r="I37" i="31"/>
  <c r="I60" i="31" s="1"/>
  <c r="I70" i="31" s="1"/>
  <c r="I85" i="31" s="1"/>
  <c r="G37" i="31"/>
  <c r="G60" i="31" s="1"/>
  <c r="G70" i="31" s="1"/>
  <c r="G85" i="31" s="1"/>
  <c r="G100" i="31" s="1"/>
  <c r="G107" i="31" s="1"/>
  <c r="F7" i="16" l="1"/>
</calcChain>
</file>

<file path=xl/sharedStrings.xml><?xml version="1.0" encoding="utf-8"?>
<sst xmlns="http://schemas.openxmlformats.org/spreadsheetml/2006/main" count="1066" uniqueCount="522">
  <si>
    <t>ต่ำกว่าประมาณการ</t>
  </si>
  <si>
    <t>รวมทั้งปี</t>
  </si>
  <si>
    <t>(1) รายได้จากกิจการประปา</t>
  </si>
  <si>
    <t>( 2 )</t>
  </si>
  <si>
    <t xml:space="preserve">รายจ่ายอื่น </t>
  </si>
  <si>
    <t>รวมรายรับตามประมาณการ</t>
  </si>
  <si>
    <t>รายการ</t>
  </si>
  <si>
    <t>ประมาณการ</t>
  </si>
  <si>
    <t>-</t>
  </si>
  <si>
    <t>ภาษีอากร</t>
  </si>
  <si>
    <t>ค่าธรรมเนียม  ค่าปรับและใบอนุญาต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</si>
  <si>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</si>
  <si>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</si>
  <si>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</si>
  <si>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</si>
  <si>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</si>
  <si>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เงินอุดหนุนเฉพาะกิจ</t>
  </si>
  <si>
    <t>รายจ่าย</t>
  </si>
  <si>
    <t>งบกลาง</t>
  </si>
  <si>
    <t>เงินเดือน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</si>
  <si>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</si>
  <si>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</si>
  <si>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</si>
  <si>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</si>
  <si>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</si>
  <si>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</si>
  <si>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เงินสะสม</t>
  </si>
  <si>
    <t>เงินรับฝาก</t>
  </si>
  <si>
    <t>สูงกว่า</t>
  </si>
  <si>
    <t>รายรับ</t>
  </si>
  <si>
    <t>(ต่ำกว่า)</t>
  </si>
  <si>
    <t>รหัสบัญชี</t>
  </si>
  <si>
    <t>รวม</t>
  </si>
  <si>
    <t>เงินทุนสำรองเงินสะสม</t>
  </si>
  <si>
    <t>แผนงาน</t>
  </si>
  <si>
    <t>การศึกษา</t>
  </si>
  <si>
    <t>ประเภท</t>
  </si>
  <si>
    <t>งาน</t>
  </si>
  <si>
    <t>รายได้จัดเก็บเอง</t>
  </si>
  <si>
    <t>หมวดภาษีอากร</t>
  </si>
  <si>
    <t>(1)  ภาษีโรงเรือนและที่ดิน</t>
  </si>
  <si>
    <t>(2)  ภาษีบำรุงท้องที่</t>
  </si>
  <si>
    <t>(3)  ภาษีป้าย</t>
  </si>
  <si>
    <t>(4)  อากรการฆ่าสัตว์</t>
  </si>
  <si>
    <t>หมวดค่าธรรมเนียม  ค่าปรับและใบอนุญาต</t>
  </si>
  <si>
    <t>หมวดรายได้จากทรัพย์สิน</t>
  </si>
  <si>
    <t>(1)  ดอกเบี้ย</t>
  </si>
  <si>
    <t>หมวดรายได้จากสาธารณูปโภคและการพาณิชย์</t>
  </si>
  <si>
    <t>หมวดรายได้เบ็ดเตล็ด</t>
  </si>
  <si>
    <t>หมวดรายได้จากทุน</t>
  </si>
  <si>
    <t>รายได้ที่รัฐบาลเก็บแล้วจัดสรรให้องค์กรปกครอง</t>
  </si>
  <si>
    <t>ส่วนท้องถิ่น  หมวดภาษีจัดสรร</t>
  </si>
  <si>
    <t>(3)  ภาษีธุรกิจเฉพาะ</t>
  </si>
  <si>
    <t>(4)  ภาษีสุรา</t>
  </si>
  <si>
    <t>(5)  ภาษีสรรพสามิต</t>
  </si>
  <si>
    <t>(6)  ค่าภาคหลวงแร่</t>
  </si>
  <si>
    <t>รายได้ที่รัฐบาลอุดหนุนให้องค์กรปกครองส่วนท้องถิ่น</t>
  </si>
  <si>
    <t>รับจริง</t>
  </si>
  <si>
    <t>จำนวนเงิน</t>
  </si>
  <si>
    <t>รายรับจริง</t>
  </si>
  <si>
    <t>+</t>
  </si>
  <si>
    <t>สูง</t>
  </si>
  <si>
    <t>ต่ำ</t>
  </si>
  <si>
    <t>รายรับตามประมาณการ</t>
  </si>
  <si>
    <t>รวมเงินตามประมาณการรายรับทั้งสิ้น</t>
  </si>
  <si>
    <t>รวมรายรับทั้งสิ้น</t>
  </si>
  <si>
    <t>รายจ่ายจริง</t>
  </si>
  <si>
    <t>รายจ่ายตามประมาณการ</t>
  </si>
  <si>
    <t xml:space="preserve">เงินอุดหนุน </t>
  </si>
  <si>
    <t>รวมรายจ่ายตามประมาณการรายจ่ายทั้งสิ้น</t>
  </si>
  <si>
    <t xml:space="preserve">                       รวมรายจ่ายทั้งสิ้น</t>
  </si>
  <si>
    <t>งบแสดงฐานะการเงิน</t>
  </si>
  <si>
    <t>ทุนทรัพย์สิน</t>
  </si>
  <si>
    <t>บวก</t>
  </si>
  <si>
    <t>รับจริงสูงกว่าจ่ายจริง</t>
  </si>
  <si>
    <t>รายจ่ายค้างจ่าย</t>
  </si>
  <si>
    <t>หัก</t>
  </si>
  <si>
    <t>จ่ายขาดเงินสะสม</t>
  </si>
  <si>
    <t>ประเภททรัพย์สิน</t>
  </si>
  <si>
    <t>(1)  ค่าขายทอดตลาดทรัพย์สิน</t>
  </si>
  <si>
    <t>เงินอุดหนุนทั่วไป</t>
  </si>
  <si>
    <t>(1) ค่าจำหน่ายเศษของ</t>
  </si>
  <si>
    <t>(2) เงินที่มีผู้อุทิศให้</t>
  </si>
  <si>
    <t>(3)  ค่าขายแบบแปลน</t>
  </si>
  <si>
    <t xml:space="preserve">(4)  รายได้เบ็ดเตล็ดอื่น ๆ </t>
  </si>
  <si>
    <t xml:space="preserve"> </t>
  </si>
  <si>
    <t>411000</t>
  </si>
  <si>
    <t>411001</t>
  </si>
  <si>
    <t>411002</t>
  </si>
  <si>
    <t>411003</t>
  </si>
  <si>
    <t>411004</t>
  </si>
  <si>
    <t>412000</t>
  </si>
  <si>
    <t>412101</t>
  </si>
  <si>
    <t>412202</t>
  </si>
  <si>
    <t>412210</t>
  </si>
  <si>
    <t>412107</t>
  </si>
  <si>
    <t>413000</t>
  </si>
  <si>
    <t>413003</t>
  </si>
  <si>
    <t>414000</t>
  </si>
  <si>
    <t>414006</t>
  </si>
  <si>
    <t>415000</t>
  </si>
  <si>
    <t>415002</t>
  </si>
  <si>
    <t>415003</t>
  </si>
  <si>
    <t>415004</t>
  </si>
  <si>
    <t>415999</t>
  </si>
  <si>
    <t>416000</t>
  </si>
  <si>
    <t>416001</t>
  </si>
  <si>
    <t>421000</t>
  </si>
  <si>
    <t>421004</t>
  </si>
  <si>
    <t>421005</t>
  </si>
  <si>
    <t>421006</t>
  </si>
  <si>
    <t>421007</t>
  </si>
  <si>
    <t>421012</t>
  </si>
  <si>
    <t>(7)  ค่าภาคหลวงปิโตรเลียม</t>
  </si>
  <si>
    <t>421013</t>
  </si>
  <si>
    <t>(9)  ค่าธรรมเนียมจดทะเบียนสิทธิและนิติกรรมที่ดิน</t>
  </si>
  <si>
    <t>421014</t>
  </si>
  <si>
    <t>421015</t>
  </si>
  <si>
    <t>421017</t>
  </si>
  <si>
    <t>421999</t>
  </si>
  <si>
    <t>421002</t>
  </si>
  <si>
    <t xml:space="preserve">    ปลัดองค์การบริหารส่วนตำบล</t>
  </si>
  <si>
    <t>ก.  อสังหาริมทรัพย์</t>
  </si>
  <si>
    <t>ข.  สังหาริมทรัพย์</t>
  </si>
  <si>
    <t>หมายเหตุ</t>
  </si>
  <si>
    <t xml:space="preserve"> -</t>
  </si>
  <si>
    <t>ยอดยกไป</t>
  </si>
  <si>
    <t>ยอดยกมา</t>
  </si>
  <si>
    <t>412301</t>
  </si>
  <si>
    <t>รวมทั้งสิ้น</t>
  </si>
  <si>
    <t>(ลงชื่อ)......................................</t>
  </si>
  <si>
    <t>ผู้อำนวยการกองคลัง</t>
  </si>
  <si>
    <t>(ลงชื่อ)............................................</t>
  </si>
  <si>
    <t xml:space="preserve">          (ลงชื่อ)..............................................</t>
  </si>
  <si>
    <t xml:space="preserve">            นายกองค์การบริหารส่วนตำบล</t>
  </si>
  <si>
    <t>ทรัพย์สินตามงบทรัพย์สิน</t>
  </si>
  <si>
    <t>สินทรัพย์</t>
  </si>
  <si>
    <t xml:space="preserve">    สินทรัพย์หมุนเวียน</t>
  </si>
  <si>
    <t>เงินสดและเงินฝากธนาคาร</t>
  </si>
  <si>
    <t>รายได้จากรัฐบาลค้างรับ</t>
  </si>
  <si>
    <t>ลูกหนี้เงินทุนโครงการเศรษฐกิจชุมชน</t>
  </si>
  <si>
    <t>รวมสินทรัพย์หมุนเวียน</t>
  </si>
  <si>
    <t xml:space="preserve">    สินทรัพย์ไม่หมุนเวียน</t>
  </si>
  <si>
    <t>รวมสินทรัพย์ไม่หมุนเวียน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</si>
  <si>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</si>
  <si>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</si>
  <si>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หนี้สิน</t>
  </si>
  <si>
    <t xml:space="preserve">    หนี้สินหมุนเวียน</t>
  </si>
  <si>
    <t>รวมหนี้สินหมุนเวียน</t>
  </si>
  <si>
    <t xml:space="preserve">    หนี้สินไม่หมุนเวียน</t>
  </si>
  <si>
    <t>รวมหนี้สินไม่หมุนเวียน</t>
  </si>
  <si>
    <t>รวมหนี้สิน</t>
  </si>
  <si>
    <t>รวมเงินสะสม</t>
  </si>
  <si>
    <t>รวมหนี้สินและเงินสะสม</t>
  </si>
  <si>
    <t>หมายเหตุประกอบงบแสดงฐานะการเงิน</t>
  </si>
  <si>
    <t>แหล่งเงิน</t>
  </si>
  <si>
    <t>หมวด</t>
  </si>
  <si>
    <t>โครงการ</t>
  </si>
  <si>
    <t>จำนวนเงินที่ได้รับอนุมัติ</t>
  </si>
  <si>
    <t>ก่อหนี้ผูกพัน</t>
  </si>
  <si>
    <t>เบิกจ่ายแล้ว</t>
  </si>
  <si>
    <t>บริหารงานทั่วไป</t>
  </si>
  <si>
    <t xml:space="preserve"> - </t>
  </si>
  <si>
    <t>ลำดับที่</t>
  </si>
  <si>
    <t>หมวด/ประเภท</t>
  </si>
  <si>
    <t>ยังไม่ก่อหนี้ผูกพัน</t>
  </si>
  <si>
    <t>คงเหลือยังไม่เบิกจ่าย</t>
  </si>
  <si>
    <t>ดำเนินการเสร็จแล้ว</t>
  </si>
  <si>
    <t>ดำเนินการแล้วเสร็จ</t>
  </si>
  <si>
    <t xml:space="preserve">  -  2  -</t>
  </si>
  <si>
    <t xml:space="preserve">     วันที      ได้รับอนุมัติ</t>
  </si>
  <si>
    <t xml:space="preserve">     จำนวนเงิน      ที่ได้รับอนุมัติ</t>
  </si>
  <si>
    <t xml:space="preserve"> +</t>
  </si>
  <si>
    <t>412128</t>
  </si>
  <si>
    <t>412299</t>
  </si>
  <si>
    <t>(1)  ค่าธรรมเนียมเกี่ยวกับการฆ่าสัตว์</t>
  </si>
  <si>
    <t xml:space="preserve">       อันตรายต่อสุขภาพ</t>
  </si>
  <si>
    <t>412303</t>
  </si>
  <si>
    <t>(1)  ภาษีมูลค่าเพิ่มตาม  พรบ. กำหนดแผนฯ</t>
  </si>
  <si>
    <t>(2)  ภาษีมูลค่าเพิ่ม  1  ใน  9</t>
  </si>
  <si>
    <t>(8)  เงินที่เก็บตามกฎหมายว่าด้วยอุทยานแห่งชาติ</t>
  </si>
  <si>
    <t>(10)ค่าธรรมเนียมและค่าใช้น้ำบาดาล</t>
  </si>
  <si>
    <t xml:space="preserve">(11) ภาษีและค่าธรรมเนียมรถยนต์และล้อเลื่อน </t>
  </si>
  <si>
    <t>421001</t>
  </si>
  <si>
    <t>430000</t>
  </si>
  <si>
    <t xml:space="preserve"> หมวดเงินอุดหนุนทั่วไป</t>
  </si>
  <si>
    <t>431000</t>
  </si>
  <si>
    <t xml:space="preserve">  (1)  เงินอุดหนุนทั่วไปสำหรับ อปท.ที่มีการบริหารจัดการที่ดี</t>
  </si>
  <si>
    <t>431001</t>
  </si>
  <si>
    <t xml:space="preserve">  (2)  เงินอุดหนุนทั่วไปสำหรับดำเนินการตามอำนาจหน้าที่และภารกิจถ่ายโอนเลือกทำ</t>
  </si>
  <si>
    <t>431002</t>
  </si>
  <si>
    <t>ที่ดินและสิ่งก่อสร้าง</t>
  </si>
  <si>
    <t>.</t>
  </si>
  <si>
    <t xml:space="preserve">      ปลัดองค์การบริหารส่วนตำบล</t>
  </si>
  <si>
    <t xml:space="preserve">         (ลงชื่อ)..............................................</t>
  </si>
  <si>
    <t xml:space="preserve">   นายกองค์การบริหารส่วนตำบล</t>
  </si>
  <si>
    <t xml:space="preserve">       (ลงชื่อ)..................................</t>
  </si>
  <si>
    <t xml:space="preserve">      ผู้อำนวยการกองคลัง</t>
  </si>
  <si>
    <t xml:space="preserve">                                                                                                                                        รวม</t>
  </si>
  <si>
    <t>รายจ่ายเพื่อให้ได้มาซึ่งบริการ</t>
  </si>
  <si>
    <t>บริหารทั่วไปเกี่ยวกับการศึกษา</t>
  </si>
  <si>
    <t>ข้อมูลทั่วไป</t>
  </si>
  <si>
    <t>หมายเหตุ 3 เงินสดและเงินฝากธนาคาร</t>
  </si>
  <si>
    <t>เงินอุดหนุนทั่วไประบุวัตถุประสงค์</t>
  </si>
  <si>
    <t>ลูกหนี้เงินสะสม</t>
  </si>
  <si>
    <t>เจ้าหนี้เงินสะสม</t>
  </si>
  <si>
    <t>หมายเหตุ 2  งบทรัพย์สิน</t>
  </si>
  <si>
    <t>ราคาทรัพย์สิน</t>
  </si>
  <si>
    <t>แหล่งที่มาของทรัพย์สินทั้งหมด</t>
  </si>
  <si>
    <t>ชื่อ</t>
  </si>
  <si>
    <t>431004</t>
  </si>
  <si>
    <t>441000</t>
  </si>
  <si>
    <t>431003</t>
  </si>
  <si>
    <t>เงินอุดหนุนตามยุทธศาสตร์พัฒนาประเทศ</t>
  </si>
  <si>
    <t>รายได้ที่รัฐบาลอุดหนุนให้โดยระบุวัตถุประสงค์/เฉพาะกิจ</t>
  </si>
  <si>
    <t xml:space="preserve"> หมวดเงินอุดหนุนระบุวัตถุประสงค์/เฉพาะกิจ</t>
  </si>
  <si>
    <t>- จ่ายจากเงินรายรับ</t>
  </si>
  <si>
    <t>- จ่ายจากเงินอุดหนุนทั่วไประบุวัตถุประสงค์ - ผู้สูงอายุ</t>
  </si>
  <si>
    <t>- จ่ายจากเงินอุดหนุนทั่วไประบุวัตถุประสงค์ - ผู้พิการ</t>
  </si>
  <si>
    <t>- จ่ายจากเงินอุดหนุนทั่วไประบุวัตถุประสงค์ - เงินสวัสดิการและบำนาญ/เงินสิทธิประโยชน์บุคลากรถ่ายโอน</t>
  </si>
  <si>
    <t>- จ่ายจากเงินอุดหนุนทั่วไประบุวัตถุประสงค์ - ประกันสังคมลูกจ้างชั่วคราวสถานีสูบน้ำ</t>
  </si>
  <si>
    <t>- จ่ายจากเงินอุดหนุนทั่วไประบุวัตถุประสงค์ - ประกันสังคมผู้ช่วยครู ผดด.</t>
  </si>
  <si>
    <t>- จ่ายจากเงินอุดหนุนทั่วไประบุวัตถุประสงค์ - เงินเดือนและค่าจ้างสนับสนุนการถ่ายโอนบุคลากร</t>
  </si>
  <si>
    <t>- จ่ายจากเงินอุดหนุนทั่วไประบุวัตถุประสงค์ - การศึกษาบุตร</t>
  </si>
  <si>
    <t>- จ่ายจากเงินอุดหนุนทั่วไประบุวัตถุประสงค์-การจัดการเรียนการสอน</t>
  </si>
  <si>
    <t>- จ่ายจากเงินอุดหนุนทั่วไประบุวัตถุประสงค์-โครงการบำบัดฟื้นฟูผู้ติดยาเสพติด</t>
  </si>
  <si>
    <t xml:space="preserve">- จ่ายจากเงินอุดหนุนเฉพาะกิจ </t>
  </si>
  <si>
    <t xml:space="preserve">   ทรัพย์สินที่แสดงตามงบทรัพย์สินเป็นกรรมสิทธิ์ขององค์กรปกครองส่วนท้องถิ่นและองค์กรปกครองส่วนท้องถิ่น ใช้ประโยชน์</t>
  </si>
  <si>
    <t xml:space="preserve"> เป็นต้น</t>
  </si>
  <si>
    <t xml:space="preserve">โดยตรงรวมทั้งทรัพย์สินที่ให้ยืมหรือเช่า ยกเว้นทรัพย์สินที่จัดไว้เพื่อเป็นการให้บริการสาธารณะ  เช่น  ถนน  สะพาน ลานกีฬา </t>
  </si>
  <si>
    <t>เงินงบประมาณ</t>
  </si>
  <si>
    <t xml:space="preserve"> (2) ค่าธรรมเนียมเก็บและขนขยะมูลฝอย</t>
  </si>
  <si>
    <t xml:space="preserve"> (3) ค่าธรรมเนียมจดทะเบียนพาณิชย์</t>
  </si>
  <si>
    <t xml:space="preserve"> (4) ค่าธรรมเนียมเกี่ยวกับการควบคุมอาคาร</t>
  </si>
  <si>
    <t>412106</t>
  </si>
  <si>
    <t xml:space="preserve"> (5) ค่าธรรมเนียมอื่นๆ</t>
  </si>
  <si>
    <t>412199</t>
  </si>
  <si>
    <t>(6)  ค่าใบอนุญาตประกอบการค้าสำหรับกิจการที่เป็น</t>
  </si>
  <si>
    <t xml:space="preserve"> (7) ค่าใบอนุญาตจัดเก็บขนสิ่งปฏิกูลหรือมูลฝอย</t>
  </si>
  <si>
    <t xml:space="preserve"> (8) ค่าใบอนุญาตเกี่ยวกับการควบคุมอาคาร</t>
  </si>
  <si>
    <t>412307</t>
  </si>
  <si>
    <t>(11) ค่าปรับผิดสัญญา</t>
  </si>
  <si>
    <t>รวมรายการปรับปรุง</t>
  </si>
  <si>
    <t>รายได้ค้างรับด้วย</t>
  </si>
  <si>
    <t>รายการที่ 1-10 เป็นของปี 58</t>
  </si>
  <si>
    <t>รายรับจริงสูงกว่ารายจ่ายจริง</t>
  </si>
  <si>
    <t xml:space="preserve">  -  3  -</t>
  </si>
  <si>
    <t>องค์การบริหารส่วนตำบลกุดชุมแสง  อำเภอหนองบัวแดง  จังหวัดชัยภูมิ</t>
  </si>
  <si>
    <t xml:space="preserve">      (นางสมควร  คลังระหัด)</t>
  </si>
  <si>
    <t xml:space="preserve">        (นางรินรดา  วงษ์ชู)</t>
  </si>
  <si>
    <t xml:space="preserve">   (นายสุรัตน์  จันทราศรี)</t>
  </si>
  <si>
    <t>องค์การบริหารส่วนตำบลกุดชุมแสง</t>
  </si>
  <si>
    <t>องค์การบริหารส่วนตำบลกุดชุมแสง อำเภอหนองบัวแดง จังหวัดชัยภูมิ</t>
  </si>
  <si>
    <t>องค์การบริหารส่วนตำบลกุดชุมแสง  อำเภอหนองบัวแดง จังหวัดชัยภูมิ</t>
  </si>
  <si>
    <t xml:space="preserve">                  (นายสุรัตน์  จันทราศรี)</t>
  </si>
  <si>
    <t>ซ่อมแซมฝายดินซับงูเหลือม  ม. 11</t>
  </si>
  <si>
    <t>ซ่อมแซมถนนลาดยาง  ม. 14</t>
  </si>
  <si>
    <t>ซ่อมแซมถนนลาดยาง ม .4</t>
  </si>
  <si>
    <t>ซ่อมแซมถนนลาดยาง ม .7</t>
  </si>
  <si>
    <t>รวมจ่ายขาดเงินสะสมทั้งสิ้น</t>
  </si>
  <si>
    <t xml:space="preserve"> 9  ก.ย. 59</t>
  </si>
  <si>
    <t xml:space="preserve"> -ที่ดิน</t>
  </si>
  <si>
    <t xml:space="preserve"> - อาคาร</t>
  </si>
  <si>
    <t xml:space="preserve"> - ประปา</t>
  </si>
  <si>
    <t xml:space="preserve"> - หอกระจายข่าว</t>
  </si>
  <si>
    <t xml:space="preserve"> - ท่อระบายน้ำ</t>
  </si>
  <si>
    <t xml:space="preserve"> - รางระบายน้ำ</t>
  </si>
  <si>
    <t xml:space="preserve"> - เครื่องใชสำนักงาน</t>
  </si>
  <si>
    <t xml:space="preserve"> - ครุภัณฑ์ไฟฟ้าและวิทยุ</t>
  </si>
  <si>
    <t xml:space="preserve"> - ครุภัณฑ์สนาม</t>
  </si>
  <si>
    <t xml:space="preserve"> - ครุภัณฑ์การโยธา</t>
  </si>
  <si>
    <t xml:space="preserve"> - ครุภัณฑ์การเกษตร</t>
  </si>
  <si>
    <t xml:space="preserve"> - ครุภัณฑ์คมนาคม</t>
  </si>
  <si>
    <t xml:space="preserve">  - ครุภัณฑ์การศึกษา</t>
  </si>
  <si>
    <t xml:space="preserve"> - ครุภัณฑ์งานบ้านงานครัว</t>
  </si>
  <si>
    <t xml:space="preserve"> - ครุภัณฑ์ยานพาหนะและขนส่ง</t>
  </si>
  <si>
    <t xml:space="preserve"> - ครุภัณฑ์โฆษณา</t>
  </si>
  <si>
    <t>รายได้องค์การบริหาร</t>
  </si>
  <si>
    <t>ส่วนตำบล</t>
  </si>
  <si>
    <t>เงินอุดหนุนรัฐบาล</t>
  </si>
  <si>
    <t>รายได้รับโอนจากสภาตำบล</t>
  </si>
  <si>
    <t>เงินสำรองรายรับ</t>
  </si>
  <si>
    <t>เงินอุดหนุนทั่วไปภารกิจถ่ายโอน</t>
  </si>
  <si>
    <t>รวมเงินทั้งสิ้น</t>
  </si>
  <si>
    <t>บาท</t>
  </si>
  <si>
    <t>(บาท)</t>
  </si>
  <si>
    <t xml:space="preserve">  - เบี้ยยังชีพผู้ป่วยเอดส์</t>
  </si>
  <si>
    <t>- จ่ายจากเงินอุดหนุนทั่วไประบุวัตถุประสงค์ -ครูผู้ช่วยครูผู้ดูแลเด็ก</t>
  </si>
  <si>
    <t>- จ่ายจากเงินอุดหนุนทั่วไประบุวัตถุประสงค์ - เงินเดือน/สวัสดิการบำเหน็จรายเดือน</t>
  </si>
  <si>
    <t xml:space="preserve">งบกลาง </t>
  </si>
  <si>
    <t xml:space="preserve">เงินเดือน(ฝ่ายการเมือง)  </t>
  </si>
  <si>
    <t xml:space="preserve">ค่าตอบแทน      </t>
  </si>
  <si>
    <t xml:space="preserve">ค่าใช้สอย         </t>
  </si>
  <si>
    <t xml:space="preserve">ค่าวัสดุ    </t>
  </si>
  <si>
    <t xml:space="preserve">ค่าสาธารณูปโภค      </t>
  </si>
  <si>
    <t xml:space="preserve">ค่าครุภัณฑ์       </t>
  </si>
  <si>
    <t xml:space="preserve">ค่าที่ดินและสิ่งก่อสร้าง  </t>
  </si>
  <si>
    <t xml:space="preserve">รายจ่ายอื่น      </t>
  </si>
  <si>
    <t xml:space="preserve">เงินอุดหนุน     </t>
  </si>
  <si>
    <t xml:space="preserve">เงินเดือน(ฝ่ายประจำ)                  </t>
  </si>
  <si>
    <t>- จ่ายจากเงินอุดหนุนทั่วไประบุวัตุประสงค์ -อาหารเสริมนม</t>
  </si>
  <si>
    <t xml:space="preserve"> - จ่ายจากเงินอุดหนุนเฉพาะกิจ - โครงการก่อสร้างอาคาร ศพด. งวดที่ 1 /2</t>
  </si>
  <si>
    <t xml:space="preserve"> - จ่ายจากเงินอุดหนุนเฉพาะกิจ - โครงการก่อสร้างประปาบาดาลขนาดใหญ่  ม .5</t>
  </si>
  <si>
    <t xml:space="preserve"> - จ่ายจากเงินอุดหนุนเฉพาะกิจ - โครงการก่อสร้างประปาบาดาลขนาดใหญ่  ม .7</t>
  </si>
  <si>
    <t xml:space="preserve"> - จ่ายจากเงินอุดหนุนเฉพาะกิจ - โครงการก่อสร้างประปาบาดาลขนาดใหญ่  ม .9</t>
  </si>
  <si>
    <t xml:space="preserve"> - ค่าก่อสร้างถนนเชื่อมต่อบ้านกุดชุมแสง - บ้านหนองหอย</t>
  </si>
  <si>
    <t xml:space="preserve"> - จ่ายจากเงินอุดหนุนเฉพาะกิจ - โครงการก่อสร้างประปาบาดาลขนาดใหญ่  ม 14</t>
  </si>
  <si>
    <t xml:space="preserve"> - จ่ายจากเงินอุดหนุนเฉพาะกิจ - โครงการก่อสร้างประปาบาดาลขนาดใหญ่  ม .17</t>
  </si>
  <si>
    <t xml:space="preserve"> - เงินอุดหนุนสาธาณสุขมูลฐาน</t>
  </si>
  <si>
    <t xml:space="preserve"> - เงินอุดหนุนเพิ่มศักยภาพการศึกษา</t>
  </si>
  <si>
    <t>- จ่ายจากเงินอุดหนุนเฉพาะกิจ อาหารกลางวันโรงเรียน</t>
  </si>
  <si>
    <t xml:space="preserve"> - อาหารกลางวันศูนย์เด็ก</t>
  </si>
  <si>
    <t>412200</t>
  </si>
  <si>
    <t>412308</t>
  </si>
  <si>
    <t>(10)  ค่าบริการแพทย์ฉุกเฉิน</t>
  </si>
  <si>
    <t>(นางสมควร  คลังระหัด)</t>
  </si>
  <si>
    <t xml:space="preserve">องค์การบริหารส่วนตำบลกุดชุมแสง เป็น อบต.ขนาดกลาง  ตั้งอยู่ในตำบลกุดชุมแสง  อำเภอหนองบัวแดง  </t>
  </si>
  <si>
    <t>จังหวัดชัยภูมิเดิมมีฐานะเป็นสภาตำบลกุดชุมแสง  และได้รับการยกฐานะเป็นองค์การบริหารส่วนตำบล  ตามประกาศ</t>
  </si>
  <si>
    <t xml:space="preserve">กระทรวงมหาดไทย  เมื่อวันที่  31  มีนาคม  2539  องค์การบริหารส่วนตำบลกุดชุมแสง  </t>
  </si>
  <si>
    <t>ที่ตั้ง  องค์การบริหารส่วนตำบลกุดชุมแสง  หมู่ที่  17  ตำบลกุดชุมแสง  อำเภอหนองบัวแดง  จังหวัดชัยภุมิ   ตั้งอยู่ทาง</t>
  </si>
  <si>
    <t xml:space="preserve">ทิศตะวันตกของจังหวัดชัยภูมิ  อยู่ห่างจากกรุงเทพมหานครประมาณ  400  กิโลเมตร  อยู่ห่างจากจังหวัดชัยภูมิ  47  </t>
  </si>
  <si>
    <t>หมายเหตุ  1  สรุปนโยบายการบัญชีที่สำคัญ</t>
  </si>
  <si>
    <t>1.1  หลักเกณฑ์ในการจัดทำงบแสดงฐานะการเงิน</t>
  </si>
  <si>
    <t xml:space="preserve">     การบันทึกบัญชีเพื่อจัดทำงบแสดงฐานะการเงินเป็นตามเกณฑ์เงินสดและเกณฑ์คงค้าง</t>
  </si>
  <si>
    <t>ตามประกาศกระทรวงมหาดไทย  เรื่อง  หลักเกณฑ์และวิธีปฏิบัติการบันทึกบัญชี  การจัดทำทะเบียน  และรายงาน</t>
  </si>
  <si>
    <t>1.2  รายการอื่น ๆ  (ไม่มี)</t>
  </si>
  <si>
    <t>จำนวน  18  หมู่บ้าน  จำนวนครัวเรือนทั้งสิ้น  4,052  ครัวเรือน  ประชากรเยกเป็น  ชาย  7,033.00  คน</t>
  </si>
  <si>
    <t xml:space="preserve">แยกเป็นหญิง  7,064.00  คน  รวมประชากรทั้งหมด  14,097.00  คน  </t>
  </si>
  <si>
    <t>องค์การบริหารส่วนตำบลกุดชุแสง</t>
  </si>
  <si>
    <t>โครงการที่ยืม</t>
  </si>
  <si>
    <t>ชื่อ- สกุลผู้ยืม</t>
  </si>
  <si>
    <t>นายกวย  เวียงดินดำ</t>
  </si>
  <si>
    <t>เลี้ยงปลาน้ำจืด  ม. 7</t>
  </si>
  <si>
    <t>นางสุจี</t>
  </si>
  <si>
    <t>คนตรง</t>
  </si>
  <si>
    <t>เพาะเห็ด  ม. 9</t>
  </si>
  <si>
    <t>นางมยุรี</t>
  </si>
  <si>
    <t>เงินลาด</t>
  </si>
  <si>
    <t>ทอหมวกไหมพรม  ม. 14</t>
  </si>
  <si>
    <t>นางลำพวน  เข็มขันธ์</t>
  </si>
  <si>
    <t>ทอผ้าพื้นเมือง  ม. 3</t>
  </si>
  <si>
    <t>หมายเหตุ  6 รายจ่ายค้างจ่าย</t>
  </si>
  <si>
    <t>ห่มายเหตุประกอบงบแสดงฐานะการเงิน</t>
  </si>
  <si>
    <t>(เงินทุนสำรองเงินสะสม)</t>
  </si>
  <si>
    <t>รับจริงสูงกว่ารายจ่ายจริงหลังหักเงินทุนสำรองเงินสะสม</t>
  </si>
  <si>
    <t>รับคืนทุนการศึกษา (รับเข้าบัญชีเงินสะสม)</t>
  </si>
  <si>
    <t>ปป.เงินอุดหนุนยุทธศาสตร์  ปี 2558</t>
  </si>
  <si>
    <t>ปป.รับคืนเงินประกันสัญญาจ่ายเกินใน ปี  2558</t>
  </si>
  <si>
    <r>
      <rPr>
        <u/>
        <sz val="16"/>
        <rFont val="TH Niramit AS"/>
      </rPr>
      <t>หัก</t>
    </r>
    <r>
      <rPr>
        <sz val="16"/>
        <rFont val="TH Niramit AS"/>
      </rPr>
      <t xml:space="preserve">  25 %  รายรับจริงสูงกว่ารายจ่ายจริง</t>
    </r>
  </si>
  <si>
    <t xml:space="preserve"> เงินสะสมที่สามารถนำไปใช้ได้</t>
  </si>
  <si>
    <t>และจะเบิกจ่ายในปีงบประมาณต่อไป  ตามรายระเอียดแนบท้ายหมายเหตุ  10</t>
  </si>
  <si>
    <t>ทุนสำรองงินสะสม  25 %</t>
  </si>
  <si>
    <t>รายละเอียดแนบท้ายหมายเหตุ  (10)  .1 เงินสะสม</t>
  </si>
  <si>
    <t xml:space="preserve">                                             องค์การบริหารส่วนตำบลกุดชุมแสง</t>
  </si>
  <si>
    <t xml:space="preserve">                                                หมายเหตุประกอบงบการเงิน</t>
  </si>
  <si>
    <t>การเงินขององค์กรปกครองส่วนท้องถิ่น  เมื่อวันที่  20  มีนาคม  พ.ศ.  2558  และหนังสือสั่งการที่เกี่ยวข้อง</t>
  </si>
  <si>
    <t>กำลังดำเนินการ</t>
  </si>
  <si>
    <t>รายละเอียดแนบท้ายหมายเหตุ  (10)  . เงินสะสม</t>
  </si>
  <si>
    <t>หมาวด</t>
  </si>
  <si>
    <t>สำหรับปีสิ้นสุดวันที่  30  เดือน  กันยายน   พ.ศ.  2560</t>
  </si>
  <si>
    <t xml:space="preserve"> - ค่าขุดลอกลำห้วยแพง  ม. 11</t>
  </si>
  <si>
    <t xml:space="preserve">  - ซ่อมแซมถนนเพื่อการเกษตรลงหินคลุก</t>
  </si>
  <si>
    <t xml:space="preserve"> - ขุดลอกลำห้วยคลองโสก  ม. 8</t>
  </si>
  <si>
    <t xml:space="preserve">  - ซ่อมแซมถนนเพื่อการเกษตรโดยการลงดิน  ม. 18</t>
  </si>
  <si>
    <t xml:space="preserve"> - ก่อสร้างรางระบายน้ำ คสล. ม. 14</t>
  </si>
  <si>
    <t xml:space="preserve"> - ก่อสร้างถนน คสล ม. 17</t>
  </si>
  <si>
    <t xml:space="preserve"> - ซ่อมแซมถนนดินเพื่อการเกษตรโดยการลงหินคลุก  ม. 1</t>
  </si>
  <si>
    <t xml:space="preserve"> - ซ่อมแซมถนนดินเพื่อการเกษตรโดยการลงหินคลุก ม. 9</t>
  </si>
  <si>
    <t xml:space="preserve"> - ซ่อมแซมถนนดินเพื่อการเกษตรโดยการลงหินคลุก ม. 3</t>
  </si>
  <si>
    <t xml:space="preserve"> ก่อสร้างระบบประปาหอถังสูง ม. 15</t>
  </si>
  <si>
    <t xml:space="preserve"> - ซ่อมแซมถนนการเกาตรโดยการลงหินคลุก (บางส่วน) ม. 5</t>
  </si>
  <si>
    <t xml:space="preserve"> ซ่อมแซมถนนเพื่อการเกาตรลงหินคลุก  จำนวน  3 สาย ม.5</t>
  </si>
  <si>
    <t xml:space="preserve"> - ซ่อมแซมถถนเพื่อการเกษตรกาลลงดิน ม. 7</t>
  </si>
  <si>
    <t xml:space="preserve"> - ซ่อมแซมถนนเพื่อการเกษตรโดยการลงหินคลุก ม. 2</t>
  </si>
  <si>
    <t xml:space="preserve"> - ก่อสร้างรางระบายน้ำ คสล.รูปตัว V แบบรางตื้น ม.16</t>
  </si>
  <si>
    <t xml:space="preserve"> - ก่อสร้างรางระบายน้ำ คสล. ม. 4</t>
  </si>
  <si>
    <t xml:space="preserve"> - ก่อสร้างขยายผิวจราจรถนน คสล ม. 10</t>
  </si>
  <si>
    <t xml:space="preserve"> - ซ่อมแซมระบบประปาหอถังสูง  ม. 18</t>
  </si>
  <si>
    <t xml:space="preserve"> - ซ่อมแซมฝานดินทดน้ำ ม. 18</t>
  </si>
  <si>
    <t xml:space="preserve"> - โครงการขุดลอกลำห้วยหนององค์ ม. 17</t>
  </si>
  <si>
    <t xml:space="preserve"> - ซ่อมแซมถนนในหมู่บ้านลงหินคลุก ม. 17</t>
  </si>
  <si>
    <t xml:space="preserve"> - โครงการซ่อมแซมถนนเพื่อการเกษตรหินคลุก ม. 2</t>
  </si>
  <si>
    <t xml:space="preserve"> - โครงการก่อสร้างถนน.คสล. ม. 6</t>
  </si>
  <si>
    <t xml:space="preserve"> - ซ่อมแซมถนนการเกษตร ม. 9</t>
  </si>
  <si>
    <t xml:space="preserve"> - ขุดลอกลำห้วยแพง ม. 15</t>
  </si>
  <si>
    <t xml:space="preserve"> - ซ่อมแซมถนนการเกษตร  ม. 3</t>
  </si>
  <si>
    <t xml:space="preserve"> - ขุดลอกลำห้วยทรายตอนบน  ม. 11</t>
  </si>
  <si>
    <t xml:space="preserve"> - ขุดลอกลำห้วยผีบ้า ม. 18</t>
  </si>
  <si>
    <t xml:space="preserve"> - ซ่อมแซมถนนเพื่อการเกษตร (ลงหินคลุก) ม 14</t>
  </si>
  <si>
    <t xml:space="preserve"> - ซ่อมแซมถนนเพื่อการเกษตร ลงหินคลุก ม. 7</t>
  </si>
  <si>
    <t xml:space="preserve"> - ก่อสร้างฝานดินทดน้ำลำห้วยป้าปิ่น ม. 8</t>
  </si>
  <si>
    <t xml:space="preserve"> - ก่อสร้างท่อลอดหลี่ยมระบายน้ำ ม. 9</t>
  </si>
  <si>
    <t xml:space="preserve"> - ขุดลอกลำห้วยขอนแก่น ม. 13</t>
  </si>
  <si>
    <t xml:space="preserve"> - ขยายผิวจราจร คสล. ม. 10</t>
  </si>
  <si>
    <t xml:space="preserve"> - ก่อสร้างสะพาน คสล. ม. 12</t>
  </si>
  <si>
    <t xml:space="preserve"> - ก่อสร้างท่อลอดเหลี่ยม คสล. ม. 4</t>
  </si>
  <si>
    <t xml:space="preserve"> - ค่าซ่อมแซมถนนเพื่อการเกษตรโดยการลงหินคลุกทางเชื่อม ม.11</t>
  </si>
  <si>
    <t xml:space="preserve"> - ค่าซ่อมแซมถนนเพื่อการเกษตรลงหินคลุก ม. 2</t>
  </si>
  <si>
    <t xml:space="preserve"> - โครงการก่อสร้างถนน คสล.  ม. 18</t>
  </si>
  <si>
    <t xml:space="preserve"> - โครงการขายผิวจราจร คสล. ม. 4</t>
  </si>
  <si>
    <t xml:space="preserve"> - โครงการซ่อมแซมถนนเพื่อการเกษตรหินคลุก ม. 12</t>
  </si>
  <si>
    <t xml:space="preserve"> - โครงการก่อสร้างฝายดินห้วยหินตาด ม. 15</t>
  </si>
  <si>
    <t xml:space="preserve"> - ค่าซ่อมแซมถนนเพื่อการเกษตรการลงหินคลุก ม.13</t>
  </si>
  <si>
    <t xml:space="preserve">  - ค่าขุดลอกลำห้วยขอนแก่น ม. 13</t>
  </si>
  <si>
    <t xml:space="preserve"> - ค่าซ่อมแซมฝานดินทดน้ำลำห้วยหนองไฮ  ม. 9</t>
  </si>
  <si>
    <t xml:space="preserve"> - ค่าซ่อมถนนเพื่อการเกษตรโดยการลงหินคลุก ม. 9</t>
  </si>
  <si>
    <t xml:space="preserve"> - โครงการปรับปรุงถนนลาดยาง แอสพัสติคอนกรีต ม. 3</t>
  </si>
  <si>
    <t xml:space="preserve"> - โครงการปรับปรุงถนนลาดยาง แอสพัสติคอนกรีต ม. 7</t>
  </si>
  <si>
    <t xml:space="preserve"> - โครงการปรับปรุงถนนลาดยาง แอสพัสติคอนกรีต ม.17</t>
  </si>
  <si>
    <t xml:space="preserve"> - โครงการปรับปรุงถนนลาดยาง แอสพัสติคอนกรีต ม.1</t>
  </si>
  <si>
    <t xml:space="preserve"> - ก่อสร้างถนนคสล. ม 6</t>
  </si>
  <si>
    <t xml:space="preserve"> - ก่อสร้างถนนคสล. ม.16</t>
  </si>
  <si>
    <t xml:space="preserve"> - ก่อสร้างถนนคสล. ม. 4</t>
  </si>
  <si>
    <t xml:space="preserve"> - ก่อสร้างถนน คสล. ม. 14</t>
  </si>
  <si>
    <t xml:space="preserve"> -ซ่อมแซมถนนการเกษตรโดยลงหินคลุก ม. 11</t>
  </si>
  <si>
    <t xml:space="preserve"> - ก่อสร้างถนน คสล.  พร้อมรางระบายน้ำ รูปตัว V ม. 13</t>
  </si>
  <si>
    <t>สำหรับปี สิ้นสุดวันที่ 30 กันยายน 2560</t>
  </si>
  <si>
    <t xml:space="preserve"> 18  ม.ค. 60</t>
  </si>
  <si>
    <t xml:space="preserve"> 10 เม.ย. 60</t>
  </si>
  <si>
    <t xml:space="preserve"> 10  ส.ค. 60</t>
  </si>
  <si>
    <t>ณ  วันที่ 30  กันยายน  2560</t>
  </si>
  <si>
    <t>สำหรับปีสิ้นสุดวันที่  30  กันยายน  2560</t>
  </si>
  <si>
    <t xml:space="preserve">                                         สำหรับปีสิ้นสุดวันที่  30  กันยายน  2560</t>
  </si>
  <si>
    <t>สำหรับปี  สิ้นสุดวันที่  30  กันยายน  2560</t>
  </si>
  <si>
    <t>สำหรับปี สินสุดวันที่ 30 กันยายน 2560</t>
  </si>
  <si>
    <t>เงินสะสม  1  ตุลาคม  2560</t>
  </si>
  <si>
    <t>เงินสะสม  ณ  30  กันยายน  2560  ประกอบด้วย</t>
  </si>
  <si>
    <t>เงินทุนสำรองเงินสะสม  ณ  1  ตุลาคม  2559</t>
  </si>
  <si>
    <t>เงินทุนสำรองเงินสะสม   ณ  30  กันายน  2560</t>
  </si>
  <si>
    <t>งบรายรับ - รายจ่ายตามงบประมาณ  ประจำปี 2560</t>
  </si>
  <si>
    <t>ตั้งแต่วันที่ 1  ตุลาคม 2559 ถึงวันที่ 30  กันยายน  2560</t>
  </si>
  <si>
    <t>รายละเอียดประกอบงบแสดงผลการดำเนินงานจ่ายจากเงินรายรับ  ประจำปีงบประมาณ    2560</t>
  </si>
  <si>
    <t>เงินสะสม   30  กันยายน  2560</t>
  </si>
  <si>
    <t>ทั้งนี้ในปีงบประมาณ  2560 ได้รับอนุมัติให้จ่ายขาดเงินสะสมที่อยู่ระหว่างดำนินการ  จำนวน  826,000.00  บาท</t>
  </si>
  <si>
    <t>รายได้ค้างรับ</t>
  </si>
  <si>
    <t>ลูกหนี้อื่น ๆ</t>
  </si>
  <si>
    <t>กิโลเมตร  อยู่ห่างจาก  อำเภอหนองบัวแดง  7  กิโลเมตร  มีพื้นที่ทั้งหมด  122.60  ตารางกิโลเมตร</t>
  </si>
  <si>
    <t>เงินฝากธนาคาร</t>
  </si>
  <si>
    <t>เงินฝากธนาคารกรุงไทย  จำกัด  (มหาชน)</t>
  </si>
  <si>
    <t>ประเภท  ออมทรัพย์  เลขที่  985-4-54160-6</t>
  </si>
  <si>
    <t>เงินฝากธนาคารเพื่อการเกษตรและสหกรณ์การเกษตร</t>
  </si>
  <si>
    <t>ประเภท  ออมทรัพย์  เลขที่  912-2-81192-9</t>
  </si>
  <si>
    <t>ประเภท  ออมทรัพย์  เลขที่  912-2-8210-4</t>
  </si>
  <si>
    <t>เงินฝากธนาคารออมสิน</t>
  </si>
  <si>
    <t>ประเภท  ฝากประจำ เลขที่  3000003251461</t>
  </si>
  <si>
    <t>หมายเหตุ  4  ลูกหนี้เงินทุนโครงการเศรษฐกิจชุมชน</t>
  </si>
  <si>
    <t xml:space="preserve">อื่นๆ  ลูกหนี้เงินขาดบัญชี  </t>
  </si>
  <si>
    <t>หมายเหตุ  5  ลูกหนี้อื่น ๆ</t>
  </si>
  <si>
    <t>รายจ่ายเพื่อให้ได้มาซื่งบริการ</t>
  </si>
  <si>
    <t>จ่างเหมาบริการพนักงานทำความสะอาด</t>
  </si>
  <si>
    <t>หมายเหตุ  7   เงินรับฝากอื่น ๆ</t>
  </si>
  <si>
    <t>เงินรับฝากภาษีหัก  ณ ที่จ่าย</t>
  </si>
  <si>
    <t>เงินรับฝากส่วนลดในการจัดเก็บภาษีบำรุงท้องที่ 6%</t>
  </si>
  <si>
    <t>เงินรับฝากเงินประกันสัญญา</t>
  </si>
  <si>
    <t>เงินรับฝากเงินประกันสังคม</t>
  </si>
  <si>
    <t>เงินรับฝากเงินรอคืนจังหวัด</t>
  </si>
  <si>
    <t>เงินรับฝากเงินทุนโครงการเศรษฐกิจชุมชน</t>
  </si>
  <si>
    <t>เงินรับฝากอื่น ๆ (ค่ารักษาพยาบาล (รับฝาก สปช.)</t>
  </si>
  <si>
    <t>หมายเหตุ  8  เงินสะสม</t>
  </si>
  <si>
    <t>หมายเหตุ  9  ทุนสำรองเงินสะสม</t>
  </si>
  <si>
    <t>ฝาย</t>
  </si>
  <si>
    <t>ก่อสร้างฝายคอนกรีตเสริมเหล็ก  มข.2527  หมู่ที่  1</t>
  </si>
  <si>
    <t>บัญชีรายละเอียดรายรับ - รายจ่าย  ตามงบประมาณ  ปีงบประมาณ  พ.ศ.  2560</t>
  </si>
  <si>
    <t>ตั้งแต่วันที่  1  เดือนตุลาคม    พ.ศ.  2559   ถึง  วันที่  30  กันยายน  2560</t>
  </si>
  <si>
    <t xml:space="preserve"> (9) ค่าใลอนุญาตั้งตลาดเอกชน</t>
  </si>
  <si>
    <t xml:space="preserve"> (12) ค่าค่าธรรมเนียมสะสมอาหาร</t>
  </si>
  <si>
    <r>
      <t xml:space="preserve">(12) ภาษีจัดสรรอื่น ๆ </t>
    </r>
    <r>
      <rPr>
        <sz val="14"/>
        <rFont val="TH SarabunPSK"/>
        <family val="2"/>
      </rPr>
      <t>(ค่าใบอนุญาตจากการขายสุรา)</t>
    </r>
  </si>
  <si>
    <t xml:space="preserve">องค์การบริหารส่วนตำบลกุดชุมแสง  อำเภอหนองบัวแดง  จังหวัดชัยภูมิ </t>
  </si>
  <si>
    <t>เพียง  ณ  วันที่  31  มีนาคม  2560</t>
  </si>
  <si>
    <t>ทรัพย์สิน</t>
  </si>
  <si>
    <t>ณ  30  กันยายน  2559</t>
  </si>
  <si>
    <t xml:space="preserve">  31  มีนายคม  2560</t>
  </si>
  <si>
    <t xml:space="preserve">ผลต่าง </t>
  </si>
  <si>
    <t>ลูกหนี้เงินยืม</t>
  </si>
  <si>
    <t>หนี้สินและเงินสะสม</t>
  </si>
  <si>
    <t>รายจ่ายค้างจ่าย  (หมายเหตุ5)</t>
  </si>
  <si>
    <t>เงินสดและเงินฝากธนาคาร  (หมายเหตุ 1 )</t>
  </si>
  <si>
    <t>เงินรับฝาก  (หมายเหตุ 2)</t>
  </si>
  <si>
    <t>เงินสะสม  (หมายเหตุ  3)</t>
  </si>
  <si>
    <t>ผลต่างของการดำเนินงานไตรมาส</t>
  </si>
  <si>
    <t>อำเภอหนองบัวแดง  จังหวัดชัยภูมิ</t>
  </si>
  <si>
    <t>รายงานยอดเงินสะสมที่นำไปใช้ได้คงเหลือ  ณ  วันที่  31  มีนาคม  2560</t>
  </si>
  <si>
    <t>องค์การบริหารบริหารส่วนตำบลกุดชุมแสง</t>
  </si>
  <si>
    <t>1)</t>
  </si>
  <si>
    <t>หายอดเงินสะสมจากงบแสดงฐานะการเงิน</t>
  </si>
  <si>
    <t>ยอดเงินสะสม  ณ  วันที่  30  กันยายน  2559</t>
  </si>
  <si>
    <t>(ปรากฎตามงบแสดงฐานะการเงิน)</t>
  </si>
  <si>
    <t>ยอดเงินสะสมที่นำไปบริหารได้</t>
  </si>
  <si>
    <t>2)</t>
  </si>
  <si>
    <t>พิสูจน์ยอดเงินสะสมจากบัญชีเงินสด  เงินฝากธนาคารและเงินฝากคลังจังหวัด</t>
  </si>
  <si>
    <t>ยอดเงินสด  เงินฝากธนาคารและเงินฝากคลังจังหวัด  ณ  วันที่  30  กันยายน  2559</t>
  </si>
  <si>
    <t>บัญชีเงินทุนสำรองเงินสะสม</t>
  </si>
  <si>
    <t>เงินชีเงินรับฝากต่าง ๆ</t>
  </si>
  <si>
    <t>บัญชีเงินเกินบัญชี (ถ้ามี)</t>
  </si>
  <si>
    <t>ยอดเงินสะสมตาม  (1) และ (2)  จะต้องมียอดเท่ากัน</t>
  </si>
  <si>
    <t>องค์การบริหารส่วนตำบลกุดชุมแสง  จะมีเงินสะสที่จะนำไปบริหารได้ดังนี้</t>
  </si>
  <si>
    <t>จ่ายขาดเงินสะสม  ณ  วันที่  1  ตุลาคม  2559 - 31  มีนาคม  2560</t>
  </si>
  <si>
    <t>เงินสะสมที่อนุมัติแล้วแต่ยังไม่ได้ดำเนินการ</t>
  </si>
  <si>
    <t>(ตั้งแต่วันที่  1  ตุลามคม  2559   จึงถึงวันที่รายงาน รวมเงินสะสมที่ได้รับอนุมัติให้จ่ายขาดแล้วทั้งโครงการ</t>
  </si>
  <si>
    <t>ที่ยังไม่ได้ดำเนินการและดครงการที่อยู่ระหว่างดำเนินการและมีความประสงค์ที่จะใช้จ่ายเงินข้างต้นต่อไป</t>
  </si>
  <si>
    <t>คงเหลือเงินสะสมที่นำไปบริหารได้  ณ  วันที่  1  เมษายน  2560</t>
  </si>
  <si>
    <t>เงินทุนสำรองเงินสะสมที่อนุมัติแล้วแต่ยังไม่ได้ดำเนินการ</t>
  </si>
  <si>
    <t>คงเหลือเงินทุนสำรองเงินสะสม</t>
  </si>
  <si>
    <t xml:space="preserve">           (นางสมควร   คลังระหัด)</t>
  </si>
  <si>
    <t xml:space="preserve">                (นางรินรดา     วงษ์ชู)</t>
  </si>
  <si>
    <t>(ลงชื่อ).......................................ผู้ตรวจสอบ</t>
  </si>
  <si>
    <t xml:space="preserve">   (ลงชื่อ)......................................ผู้รับรับรอง</t>
  </si>
  <si>
    <t>ตำแหน่ง  ผู้อำนวยการกองคลัง</t>
  </si>
  <si>
    <t>ตำแหน่ง ปลัดองค์การบริหารส่วนตำบลกุดชุมแสง</t>
  </si>
  <si>
    <t>ลูกหนี้เงินโครงการเศรษฐกิจชุมชน</t>
  </si>
  <si>
    <t>เงินเพื่อเป็นรายจ่ายประจำในช่วงระวะเวลาที่เหลือ  ( 6 X 1,300,000.00 )</t>
  </si>
  <si>
    <t>หมายเหตุ เงินทุนสำรองเงินสะสม  ณ  วันที่  1  เมษายน  2560</t>
  </si>
  <si>
    <r>
      <rPr>
        <b/>
        <u/>
        <sz val="14"/>
        <rFont val="Cordia New"/>
        <family val="2"/>
      </rPr>
      <t>หัก</t>
    </r>
    <r>
      <rPr>
        <sz val="14"/>
        <rFont val="Cordia New"/>
        <family val="2"/>
      </rPr>
      <t xml:space="preserve">  บัญชีรายจ่ายค้างจ่าย</t>
    </r>
  </si>
  <si>
    <t xml:space="preserve">  (รวมเงินอุดหนุนที่ได้โอนเข้าบัญชีเงินฝากองค์กรปกครองส่วนท้องถิ่น)</t>
  </si>
  <si>
    <t xml:space="preserve"> '(1)</t>
  </si>
  <si>
    <r>
      <rPr>
        <b/>
        <u/>
        <sz val="14"/>
        <rFont val="Cordia New"/>
        <family val="2"/>
      </rPr>
      <t>หัก</t>
    </r>
    <r>
      <rPr>
        <b/>
        <sz val="14"/>
        <rFont val="Cordia New"/>
        <family val="2"/>
      </rPr>
      <t xml:space="preserve">  จ่ายเงินทุนสำรองเงินสะสม</t>
    </r>
  </si>
  <si>
    <t>,(2)</t>
  </si>
  <si>
    <t>รายงานยอดเงินสะสมที่นำไปใช้ได้คงเหลือ  ณ  วันที่  30  กันายน  2560</t>
  </si>
  <si>
    <t>จ่ายขาดเงินสะสม  ณ วันที่  1  ตุลาคม  2559 - 30  กันายน  2560</t>
  </si>
  <si>
    <t xml:space="preserve">เงินเพื่อเป็นรายจ่ายประจำในช่วงระวะเวลาที่เหลือ </t>
  </si>
  <si>
    <t>คงเหลือเงินสะสมที่นำไปบริหารได้  ณ  วันที่  30  กันยายน  2560</t>
  </si>
  <si>
    <t>หมายเหตุ เงินทุนสำรองเงินสะสม  ณ  วันที่  30  กันยายน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</si>
</sst>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#,##0.00_);\(#,##0.00\)"/>
    <numFmt numFmtId="190" formatCode="_-* #,##0.000_-;\-* #,##0.000_-;_-* &quot;-&quot;??_-;_-@_-"/>
    <numFmt numFmtId="191" formatCode="_(* #,##0_);_(* \(#,##0\);_(* &quot;-&quot;??_);_(@_)"/>
  </numFmts>
  <fonts count="3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color rgb="FFFF0000"/>
      <name val="TH SarabunPSK"/>
      <family val="2"/>
    </font>
    <font>
      <b/>
      <u/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Niramit AS"/>
    </font>
    <font>
      <sz val="14"/>
      <name val="TH Niramit AS"/>
    </font>
    <font>
      <b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Niramit AS"/>
    </font>
    <font>
      <sz val="16"/>
      <color theme="1"/>
      <name val="TH Niramit AS"/>
    </font>
    <font>
      <u val="singleAccounting"/>
      <sz val="16"/>
      <color theme="1"/>
      <name val="TH Niramit AS"/>
    </font>
    <font>
      <b/>
      <u val="doubleAccounting"/>
      <sz val="16"/>
      <color theme="1"/>
      <name val="TH Niramit AS"/>
    </font>
    <font>
      <b/>
      <u/>
      <sz val="16"/>
      <color theme="1"/>
      <name val="TH Niramit AS"/>
    </font>
    <font>
      <sz val="16"/>
      <name val="TH Niramit AS"/>
    </font>
    <font>
      <u/>
      <sz val="16"/>
      <name val="TH Niramit AS"/>
    </font>
    <font>
      <sz val="16"/>
      <color rgb="FF00B0F0"/>
      <name val="TH SarabunPSK"/>
      <family val="2"/>
    </font>
    <font>
      <b/>
      <sz val="14"/>
      <name val="Cordia New"/>
      <family val="2"/>
    </font>
    <font>
      <b/>
      <u/>
      <sz val="16"/>
      <name val="TH Niramit AS"/>
    </font>
    <font>
      <b/>
      <u val="double"/>
      <sz val="16"/>
      <name val="TH Niramit AS"/>
    </font>
    <font>
      <u val="singleAccounting"/>
      <sz val="16"/>
      <name val="TH Niramit AS"/>
    </font>
    <font>
      <b/>
      <u val="double"/>
      <sz val="16"/>
      <name val="TH SarabunPSK"/>
      <family val="2"/>
    </font>
    <font>
      <b/>
      <sz val="18"/>
      <name val="TH Niramit AS"/>
    </font>
    <font>
      <b/>
      <sz val="14"/>
      <name val="TH Niramit AS"/>
    </font>
    <font>
      <sz val="16"/>
      <name val="Cordia New"/>
      <family val="2"/>
    </font>
    <font>
      <u/>
      <sz val="14"/>
      <name val="Cordia New"/>
      <family val="2"/>
    </font>
    <font>
      <b/>
      <sz val="16"/>
      <name val="Cordia New"/>
      <family val="2"/>
    </font>
    <font>
      <sz val="15"/>
      <name val="TH Niramit AS"/>
    </font>
    <font>
      <b/>
      <u/>
      <sz val="15"/>
      <name val="TH SarabunPSK"/>
      <family val="2"/>
    </font>
    <font>
      <b/>
      <u/>
      <sz val="14"/>
      <name val="Cordia New"/>
      <family val="2"/>
    </font>
    <font>
      <b/>
      <i/>
      <u/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0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Font="1" applyFill="1"/>
    <xf numFmtId="49" fontId="4" fillId="0" borderId="0" xfId="0" applyNumberFormat="1" applyFont="1" applyFill="1"/>
    <xf numFmtId="43" fontId="4" fillId="0" borderId="0" xfId="1" applyFont="1" applyFill="1" applyAlignment="1">
      <alignment horizontal="center" vertical="center"/>
    </xf>
    <xf numFmtId="43" fontId="4" fillId="0" borderId="0" xfId="1" applyFont="1" applyFill="1" applyBorder="1"/>
    <xf numFmtId="43" fontId="4" fillId="0" borderId="0" xfId="1" applyFont="1" applyFill="1" applyBorder="1" applyAlignment="1">
      <alignment vertical="center"/>
    </xf>
    <xf numFmtId="187" fontId="4" fillId="0" borderId="0" xfId="0" applyNumberFormat="1" applyFont="1" applyFill="1"/>
    <xf numFmtId="187" fontId="3" fillId="0" borderId="0" xfId="0" applyNumberFormat="1" applyFont="1" applyFill="1"/>
    <xf numFmtId="43" fontId="4" fillId="0" borderId="14" xfId="1" applyFont="1" applyFill="1" applyBorder="1"/>
    <xf numFmtId="43" fontId="4" fillId="0" borderId="0" xfId="0" applyNumberFormat="1" applyFont="1" applyFill="1"/>
    <xf numFmtId="49" fontId="4" fillId="0" borderId="0" xfId="0" applyNumberFormat="1" applyFont="1" applyFill="1" applyAlignment="1">
      <alignment horizontal="left"/>
    </xf>
    <xf numFmtId="187" fontId="3" fillId="0" borderId="20" xfId="0" applyNumberFormat="1" applyFont="1" applyFill="1" applyBorder="1"/>
    <xf numFmtId="43" fontId="3" fillId="0" borderId="0" xfId="1" applyFont="1" applyFill="1" applyBorder="1" applyAlignment="1">
      <alignment vertical="center"/>
    </xf>
    <xf numFmtId="0" fontId="4" fillId="0" borderId="0" xfId="0" applyFont="1" applyFill="1" applyBorder="1"/>
    <xf numFmtId="0" fontId="3" fillId="0" borderId="0" xfId="0" applyFont="1" applyFill="1" applyBorder="1"/>
    <xf numFmtId="43" fontId="4" fillId="0" borderId="0" xfId="1" applyFont="1"/>
    <xf numFmtId="0" fontId="4" fillId="0" borderId="0" xfId="0" applyFont="1"/>
    <xf numFmtId="43" fontId="3" fillId="0" borderId="11" xfId="1" applyFont="1" applyBorder="1" applyAlignment="1">
      <alignment horizontal="center"/>
    </xf>
    <xf numFmtId="0" fontId="4" fillId="0" borderId="13" xfId="0" applyFont="1" applyBorder="1" applyAlignment="1">
      <alignment shrinkToFit="1"/>
    </xf>
    <xf numFmtId="43" fontId="4" fillId="0" borderId="13" xfId="1" applyFont="1" applyBorder="1"/>
    <xf numFmtId="43" fontId="4" fillId="0" borderId="3" xfId="1" applyFont="1" applyBorder="1"/>
    <xf numFmtId="0" fontId="4" fillId="0" borderId="3" xfId="0" applyFont="1" applyBorder="1" applyAlignment="1">
      <alignment shrinkToFit="1"/>
    </xf>
    <xf numFmtId="43" fontId="4" fillId="0" borderId="0" xfId="1" applyFont="1" applyBorder="1"/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10" xfId="0" applyFont="1" applyBorder="1" applyAlignment="1">
      <alignment shrinkToFit="1"/>
    </xf>
    <xf numFmtId="43" fontId="4" fillId="0" borderId="10" xfId="1" applyFont="1" applyBorder="1"/>
    <xf numFmtId="43" fontId="4" fillId="0" borderId="13" xfId="0" applyNumberFormat="1" applyFont="1" applyBorder="1"/>
    <xf numFmtId="43" fontId="4" fillId="0" borderId="3" xfId="0" applyNumberFormat="1" applyFont="1" applyBorder="1"/>
    <xf numFmtId="43" fontId="4" fillId="0" borderId="0" xfId="0" applyNumberFormat="1" applyFont="1"/>
    <xf numFmtId="0" fontId="3" fillId="0" borderId="0" xfId="0" applyFont="1" applyAlignment="1"/>
    <xf numFmtId="43" fontId="4" fillId="0" borderId="10" xfId="0" applyNumberFormat="1" applyFont="1" applyBorder="1"/>
    <xf numFmtId="0" fontId="4" fillId="0" borderId="3" xfId="0" applyFont="1" applyBorder="1" applyAlignment="1">
      <alignment horizontal="center"/>
    </xf>
    <xf numFmtId="43" fontId="3" fillId="0" borderId="0" xfId="1" applyFont="1" applyFill="1" applyAlignment="1">
      <alignment horizontal="center"/>
    </xf>
    <xf numFmtId="0" fontId="6" fillId="0" borderId="0" xfId="0" applyFont="1" applyBorder="1"/>
    <xf numFmtId="0" fontId="6" fillId="0" borderId="0" xfId="0" applyFont="1"/>
    <xf numFmtId="43" fontId="6" fillId="0" borderId="0" xfId="1" applyFont="1"/>
    <xf numFmtId="43" fontId="6" fillId="0" borderId="0" xfId="1" applyFont="1" applyAlignment="1">
      <alignment horizontal="center"/>
    </xf>
    <xf numFmtId="0" fontId="8" fillId="0" borderId="0" xfId="0" applyFont="1"/>
    <xf numFmtId="188" fontId="7" fillId="0" borderId="0" xfId="1" applyNumberFormat="1" applyFont="1" applyAlignment="1">
      <alignment horizontal="center"/>
    </xf>
    <xf numFmtId="43" fontId="8" fillId="0" borderId="0" xfId="1" applyFont="1"/>
    <xf numFmtId="0" fontId="7" fillId="0" borderId="0" xfId="0" applyFont="1"/>
    <xf numFmtId="0" fontId="8" fillId="0" borderId="0" xfId="0" applyFont="1" applyBorder="1"/>
    <xf numFmtId="0" fontId="8" fillId="0" borderId="0" xfId="1" applyNumberFormat="1" applyFont="1" applyBorder="1" applyAlignment="1">
      <alignment horizontal="center" vertical="center" shrinkToFit="1"/>
    </xf>
    <xf numFmtId="0" fontId="7" fillId="0" borderId="0" xfId="0" applyFont="1" applyBorder="1"/>
    <xf numFmtId="0" fontId="8" fillId="0" borderId="0" xfId="1" applyNumberFormat="1" applyFont="1" applyBorder="1" applyAlignment="1">
      <alignment horizontal="center" vertical="center"/>
    </xf>
    <xf numFmtId="43" fontId="7" fillId="0" borderId="0" xfId="1" applyFont="1" applyAlignment="1"/>
    <xf numFmtId="43" fontId="8" fillId="0" borderId="0" xfId="1" applyFont="1" applyAlignment="1"/>
    <xf numFmtId="43" fontId="8" fillId="0" borderId="0" xfId="1" applyFont="1" applyBorder="1" applyAlignment="1"/>
    <xf numFmtId="43" fontId="8" fillId="0" borderId="0" xfId="1" applyFont="1" applyBorder="1" applyAlignment="1">
      <alignment horizontal="left"/>
    </xf>
    <xf numFmtId="0" fontId="8" fillId="0" borderId="0" xfId="1" applyNumberFormat="1" applyFont="1" applyBorder="1" applyAlignment="1">
      <alignment horizontal="center"/>
    </xf>
    <xf numFmtId="43" fontId="4" fillId="0" borderId="0" xfId="1" applyFont="1" applyAlignment="1"/>
    <xf numFmtId="49" fontId="8" fillId="0" borderId="0" xfId="0" applyNumberFormat="1" applyFont="1" applyBorder="1"/>
    <xf numFmtId="0" fontId="8" fillId="0" borderId="0" xfId="0" applyNumberFormat="1" applyFont="1" applyBorder="1" applyAlignment="1">
      <alignment horizontal="center"/>
    </xf>
    <xf numFmtId="188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1" applyNumberFormat="1" applyFont="1" applyAlignment="1">
      <alignment horizontal="center"/>
    </xf>
    <xf numFmtId="43" fontId="8" fillId="0" borderId="0" xfId="1" applyFont="1" applyFill="1"/>
    <xf numFmtId="43" fontId="9" fillId="0" borderId="0" xfId="0" applyNumberFormat="1" applyFont="1"/>
    <xf numFmtId="49" fontId="6" fillId="0" borderId="0" xfId="1" applyNumberFormat="1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49" fontId="6" fillId="0" borderId="0" xfId="0" applyNumberFormat="1" applyFont="1" applyAlignment="1">
      <alignment horizontal="center"/>
    </xf>
    <xf numFmtId="0" fontId="6" fillId="0" borderId="0" xfId="0" applyFont="1" applyBorder="1" applyAlignment="1"/>
    <xf numFmtId="43" fontId="4" fillId="0" borderId="3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Fill="1"/>
    <xf numFmtId="0" fontId="4" fillId="0" borderId="0" xfId="0" applyFont="1" applyAlignment="1"/>
    <xf numFmtId="43" fontId="3" fillId="0" borderId="13" xfId="1" applyFont="1" applyBorder="1" applyAlignment="1">
      <alignment horizontal="center"/>
    </xf>
    <xf numFmtId="43" fontId="4" fillId="0" borderId="13" xfId="1" applyFont="1" applyBorder="1" applyAlignment="1">
      <alignment horizontal="center"/>
    </xf>
    <xf numFmtId="0" fontId="11" fillId="0" borderId="0" xfId="0" applyFont="1"/>
    <xf numFmtId="0" fontId="3" fillId="0" borderId="0" xfId="0" applyFont="1" applyBorder="1" applyAlignment="1"/>
    <xf numFmtId="0" fontId="3" fillId="0" borderId="14" xfId="0" applyFont="1" applyBorder="1" applyAlignment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3" xfId="0" applyFont="1" applyBorder="1"/>
    <xf numFmtId="0" fontId="4" fillId="0" borderId="11" xfId="0" applyFont="1" applyBorder="1" applyAlignment="1">
      <alignment horizontal="center"/>
    </xf>
    <xf numFmtId="0" fontId="3" fillId="0" borderId="3" xfId="0" applyFont="1" applyBorder="1"/>
    <xf numFmtId="0" fontId="4" fillId="0" borderId="10" xfId="0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0" fontId="3" fillId="0" borderId="0" xfId="0" applyFont="1" applyBorder="1"/>
    <xf numFmtId="49" fontId="4" fillId="0" borderId="0" xfId="0" applyNumberFormat="1" applyFont="1" applyBorder="1" applyAlignment="1">
      <alignment horizontal="center"/>
    </xf>
    <xf numFmtId="0" fontId="4" fillId="0" borderId="14" xfId="0" applyFont="1" applyBorder="1"/>
    <xf numFmtId="0" fontId="4" fillId="0" borderId="8" xfId="0" applyFont="1" applyBorder="1"/>
    <xf numFmtId="43" fontId="3" fillId="0" borderId="3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3" fontId="4" fillId="0" borderId="0" xfId="1" applyFont="1" applyAlignment="1">
      <alignment horizontal="center"/>
    </xf>
    <xf numFmtId="0" fontId="4" fillId="0" borderId="0" xfId="0" applyFont="1" applyBorder="1" applyAlignment="1"/>
    <xf numFmtId="43" fontId="3" fillId="0" borderId="0" xfId="0" applyNumberFormat="1" applyFont="1" applyBorder="1" applyAlignment="1">
      <alignment horizontal="center"/>
    </xf>
    <xf numFmtId="43" fontId="4" fillId="0" borderId="0" xfId="0" applyNumberFormat="1" applyFont="1" applyBorder="1"/>
    <xf numFmtId="0" fontId="4" fillId="0" borderId="0" xfId="0" applyFont="1" applyFill="1" applyAlignment="1">
      <alignment horizontal="left"/>
    </xf>
    <xf numFmtId="0" fontId="3" fillId="0" borderId="23" xfId="0" applyFont="1" applyFill="1" applyBorder="1" applyAlignment="1">
      <alignment horizontal="center"/>
    </xf>
    <xf numFmtId="43" fontId="3" fillId="0" borderId="23" xfId="1" applyFont="1" applyFill="1" applyBorder="1" applyAlignment="1">
      <alignment horizontal="center"/>
    </xf>
    <xf numFmtId="43" fontId="4" fillId="0" borderId="23" xfId="1" applyFont="1" applyFill="1" applyBorder="1"/>
    <xf numFmtId="0" fontId="3" fillId="0" borderId="25" xfId="0" applyFont="1" applyFill="1" applyBorder="1" applyAlignment="1">
      <alignment horizontal="center"/>
    </xf>
    <xf numFmtId="43" fontId="3" fillId="0" borderId="25" xfId="1" applyFont="1" applyFill="1" applyBorder="1" applyAlignment="1">
      <alignment horizontal="center"/>
    </xf>
    <xf numFmtId="0" fontId="4" fillId="0" borderId="25" xfId="0" applyFont="1" applyFill="1" applyBorder="1"/>
    <xf numFmtId="43" fontId="3" fillId="0" borderId="0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4" fillId="0" borderId="11" xfId="1" applyFont="1" applyBorder="1"/>
    <xf numFmtId="43" fontId="4" fillId="0" borderId="11" xfId="1" applyFont="1" applyBorder="1" applyAlignment="1">
      <alignment horizontal="center"/>
    </xf>
    <xf numFmtId="43" fontId="3" fillId="0" borderId="11" xfId="1" applyFont="1" applyBorder="1"/>
    <xf numFmtId="43" fontId="4" fillId="0" borderId="23" xfId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29" xfId="1" applyFont="1" applyBorder="1"/>
    <xf numFmtId="43" fontId="4" fillId="0" borderId="23" xfId="1" applyFont="1" applyBorder="1"/>
    <xf numFmtId="0" fontId="4" fillId="0" borderId="11" xfId="0" applyFont="1" applyBorder="1"/>
    <xf numFmtId="0" fontId="4" fillId="0" borderId="25" xfId="0" applyFont="1" applyBorder="1" applyAlignment="1">
      <alignment horizontal="center"/>
    </xf>
    <xf numFmtId="43" fontId="3" fillId="0" borderId="10" xfId="1" applyFont="1" applyBorder="1" applyAlignment="1">
      <alignment horizontal="center"/>
    </xf>
    <xf numFmtId="43" fontId="4" fillId="0" borderId="31" xfId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3" fontId="4" fillId="0" borderId="21" xfId="1" applyFont="1" applyBorder="1" applyAlignment="1">
      <alignment horizontal="center"/>
    </xf>
    <xf numFmtId="43" fontId="4" fillId="0" borderId="30" xfId="1" applyFont="1" applyBorder="1" applyAlignment="1">
      <alignment horizontal="center"/>
    </xf>
    <xf numFmtId="43" fontId="4" fillId="0" borderId="30" xfId="1" applyFont="1" applyBorder="1"/>
    <xf numFmtId="0" fontId="3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3" fontId="4" fillId="0" borderId="30" xfId="1" quotePrefix="1" applyFont="1" applyBorder="1" applyAlignment="1">
      <alignment horizontal="center"/>
    </xf>
    <xf numFmtId="43" fontId="4" fillId="0" borderId="32" xfId="1" applyFont="1" applyBorder="1" applyAlignment="1">
      <alignment horizontal="center"/>
    </xf>
    <xf numFmtId="43" fontId="4" fillId="0" borderId="32" xfId="1" quotePrefix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3" fontId="4" fillId="0" borderId="25" xfId="1" applyFont="1" applyBorder="1" applyAlignment="1">
      <alignment horizontal="center"/>
    </xf>
    <xf numFmtId="43" fontId="4" fillId="0" borderId="25" xfId="1" applyFont="1" applyBorder="1"/>
    <xf numFmtId="43" fontId="4" fillId="0" borderId="12" xfId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43" fontId="4" fillId="0" borderId="29" xfId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2" xfId="0" applyFont="1" applyBorder="1"/>
    <xf numFmtId="0" fontId="4" fillId="0" borderId="4" xfId="0" applyFont="1" applyBorder="1"/>
    <xf numFmtId="49" fontId="4" fillId="0" borderId="3" xfId="0" applyNumberFormat="1" applyFont="1" applyBorder="1" applyAlignment="1">
      <alignment horizontal="center"/>
    </xf>
    <xf numFmtId="43" fontId="3" fillId="0" borderId="3" xfId="1" applyFont="1" applyBorder="1"/>
    <xf numFmtId="43" fontId="3" fillId="0" borderId="13" xfId="1" applyFont="1" applyBorder="1"/>
    <xf numFmtId="49" fontId="4" fillId="0" borderId="11" xfId="0" applyNumberFormat="1" applyFont="1" applyBorder="1" applyAlignment="1">
      <alignment horizontal="center"/>
    </xf>
    <xf numFmtId="43" fontId="3" fillId="0" borderId="11" xfId="0" applyNumberFormat="1" applyFont="1" applyBorder="1"/>
    <xf numFmtId="43" fontId="3" fillId="0" borderId="2" xfId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0" fontId="3" fillId="0" borderId="16" xfId="0" applyFont="1" applyBorder="1" applyAlignment="1">
      <alignment shrinkToFit="1"/>
    </xf>
    <xf numFmtId="49" fontId="3" fillId="0" borderId="7" xfId="0" applyNumberFormat="1" applyFont="1" applyBorder="1" applyAlignment="1">
      <alignment horizontal="center"/>
    </xf>
    <xf numFmtId="0" fontId="3" fillId="0" borderId="3" xfId="0" applyFont="1" applyBorder="1" applyAlignment="1">
      <alignment shrinkToFit="1"/>
    </xf>
    <xf numFmtId="43" fontId="3" fillId="0" borderId="10" xfId="1" applyFont="1" applyBorder="1"/>
    <xf numFmtId="43" fontId="4" fillId="0" borderId="11" xfId="0" applyNumberFormat="1" applyFont="1" applyBorder="1"/>
    <xf numFmtId="0" fontId="4" fillId="0" borderId="7" xfId="0" applyFont="1" applyFill="1" applyBorder="1"/>
    <xf numFmtId="43" fontId="4" fillId="0" borderId="3" xfId="1" applyFont="1" applyFill="1" applyBorder="1" applyAlignment="1">
      <alignment horizontal="center"/>
    </xf>
    <xf numFmtId="43" fontId="3" fillId="0" borderId="0" xfId="1" applyFont="1"/>
    <xf numFmtId="49" fontId="4" fillId="0" borderId="13" xfId="0" applyNumberFormat="1" applyFont="1" applyBorder="1" applyAlignment="1">
      <alignment horizontal="center"/>
    </xf>
    <xf numFmtId="43" fontId="4" fillId="0" borderId="3" xfId="1" applyFont="1" applyFill="1" applyBorder="1" applyAlignment="1">
      <alignment horizontal="right"/>
    </xf>
    <xf numFmtId="43" fontId="4" fillId="0" borderId="10" xfId="1" applyFont="1" applyFill="1" applyBorder="1" applyAlignment="1">
      <alignment horizontal="right"/>
    </xf>
    <xf numFmtId="0" fontId="3" fillId="0" borderId="11" xfId="0" applyFont="1" applyBorder="1" applyAlignment="1">
      <alignment horizontal="center"/>
    </xf>
    <xf numFmtId="43" fontId="3" fillId="0" borderId="0" xfId="1" applyFont="1" applyBorder="1" applyAlignment="1"/>
    <xf numFmtId="43" fontId="11" fillId="0" borderId="0" xfId="1" applyFont="1"/>
    <xf numFmtId="43" fontId="3" fillId="0" borderId="14" xfId="1" applyFont="1" applyBorder="1" applyAlignment="1"/>
    <xf numFmtId="43" fontId="3" fillId="0" borderId="3" xfId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/>
    <xf numFmtId="0" fontId="3" fillId="0" borderId="13" xfId="0" applyFont="1" applyFill="1" applyBorder="1" applyAlignment="1">
      <alignment horizontal="center"/>
    </xf>
    <xf numFmtId="0" fontId="4" fillId="0" borderId="10" xfId="0" applyFont="1" applyFill="1" applyBorder="1"/>
    <xf numFmtId="43" fontId="4" fillId="0" borderId="24" xfId="1" applyFont="1" applyFill="1" applyBorder="1"/>
    <xf numFmtId="0" fontId="4" fillId="0" borderId="0" xfId="0" applyFont="1" applyBorder="1" applyAlignment="1">
      <alignment shrinkToFit="1"/>
    </xf>
    <xf numFmtId="0" fontId="14" fillId="0" borderId="23" xfId="0" applyFont="1" applyFill="1" applyBorder="1" applyAlignment="1">
      <alignment horizontal="center"/>
    </xf>
    <xf numFmtId="43" fontId="14" fillId="0" borderId="23" xfId="1" applyFont="1" applyFill="1" applyBorder="1" applyAlignment="1">
      <alignment horizontal="center"/>
    </xf>
    <xf numFmtId="43" fontId="9" fillId="0" borderId="23" xfId="1" applyFont="1" applyFill="1" applyBorder="1"/>
    <xf numFmtId="0" fontId="9" fillId="0" borderId="0" xfId="0" applyFont="1" applyFill="1"/>
    <xf numFmtId="0" fontId="4" fillId="2" borderId="0" xfId="0" applyFont="1" applyFill="1"/>
    <xf numFmtId="0" fontId="3" fillId="0" borderId="8" xfId="0" applyFont="1" applyFill="1" applyBorder="1"/>
    <xf numFmtId="43" fontId="4" fillId="0" borderId="10" xfId="1" applyFont="1" applyFill="1" applyBorder="1" applyAlignment="1">
      <alignment horizontal="center"/>
    </xf>
    <xf numFmtId="43" fontId="4" fillId="0" borderId="0" xfId="1" applyNumberFormat="1" applyFont="1" applyFill="1"/>
    <xf numFmtId="43" fontId="3" fillId="0" borderId="19" xfId="1" applyFont="1" applyBorder="1"/>
    <xf numFmtId="0" fontId="4" fillId="0" borderId="2" xfId="0" applyFont="1" applyFill="1" applyBorder="1"/>
    <xf numFmtId="43" fontId="16" fillId="0" borderId="0" xfId="1" applyFont="1" applyFill="1" applyBorder="1"/>
    <xf numFmtId="43" fontId="8" fillId="0" borderId="0" xfId="0" applyNumberFormat="1" applyFont="1" applyFill="1" applyBorder="1"/>
    <xf numFmtId="43" fontId="8" fillId="0" borderId="0" xfId="1" applyFont="1" applyFill="1" applyBorder="1"/>
    <xf numFmtId="43" fontId="7" fillId="0" borderId="18" xfId="1" applyFont="1" applyFill="1" applyBorder="1"/>
    <xf numFmtId="43" fontId="7" fillId="0" borderId="20" xfId="1" applyFont="1" applyFill="1" applyBorder="1"/>
    <xf numFmtId="43" fontId="7" fillId="0" borderId="0" xfId="1" applyFont="1" applyFill="1"/>
    <xf numFmtId="43" fontId="3" fillId="0" borderId="12" xfId="1" applyFont="1" applyBorder="1" applyAlignment="1">
      <alignment horizontal="center"/>
    </xf>
    <xf numFmtId="0" fontId="4" fillId="0" borderId="3" xfId="0" applyFont="1" applyFill="1" applyBorder="1"/>
    <xf numFmtId="49" fontId="4" fillId="0" borderId="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3" fontId="3" fillId="0" borderId="0" xfId="0" applyNumberFormat="1" applyFont="1"/>
    <xf numFmtId="0" fontId="4" fillId="0" borderId="2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9" xfId="0" applyFont="1" applyFill="1" applyBorder="1"/>
    <xf numFmtId="49" fontId="3" fillId="0" borderId="0" xfId="0" applyNumberFormat="1" applyFont="1" applyFill="1"/>
    <xf numFmtId="0" fontId="3" fillId="0" borderId="13" xfId="0" applyFont="1" applyBorder="1" applyAlignment="1"/>
    <xf numFmtId="0" fontId="3" fillId="0" borderId="5" xfId="0" applyFont="1" applyBorder="1" applyAlignment="1"/>
    <xf numFmtId="0" fontId="4" fillId="0" borderId="13" xfId="0" applyFont="1" applyBorder="1" applyAlignment="1">
      <alignment horizontal="left" shrinkToFit="1"/>
    </xf>
    <xf numFmtId="0" fontId="4" fillId="0" borderId="3" xfId="0" applyFont="1" applyBorder="1" applyAlignment="1">
      <alignment horizontal="left" shrinkToFit="1"/>
    </xf>
    <xf numFmtId="0" fontId="4" fillId="0" borderId="10" xfId="0" applyFont="1" applyBorder="1" applyAlignment="1">
      <alignment horizontal="left" shrinkToFit="1"/>
    </xf>
    <xf numFmtId="43" fontId="3" fillId="0" borderId="10" xfId="0" applyNumberFormat="1" applyFont="1" applyBorder="1"/>
    <xf numFmtId="43" fontId="4" fillId="0" borderId="25" xfId="1" applyFont="1" applyFill="1" applyBorder="1"/>
    <xf numFmtId="0" fontId="15" fillId="0" borderId="0" xfId="0" applyFont="1" applyFill="1" applyBorder="1" applyAlignment="1">
      <alignment horizontal="center"/>
    </xf>
    <xf numFmtId="43" fontId="11" fillId="0" borderId="0" xfId="1" applyFont="1" applyFill="1" applyBorder="1"/>
    <xf numFmtId="43" fontId="11" fillId="0" borderId="23" xfId="1" applyFont="1" applyFill="1" applyBorder="1"/>
    <xf numFmtId="43" fontId="15" fillId="0" borderId="23" xfId="1" applyFont="1" applyFill="1" applyBorder="1" applyAlignment="1">
      <alignment horizontal="center"/>
    </xf>
    <xf numFmtId="43" fontId="11" fillId="0" borderId="25" xfId="1" applyFont="1" applyFill="1" applyBorder="1"/>
    <xf numFmtId="43" fontId="15" fillId="0" borderId="9" xfId="1" applyFont="1" applyFill="1" applyBorder="1" applyAlignment="1">
      <alignment horizontal="center"/>
    </xf>
    <xf numFmtId="0" fontId="11" fillId="0" borderId="0" xfId="0" applyFont="1" applyFill="1"/>
    <xf numFmtId="43" fontId="11" fillId="0" borderId="0" xfId="1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3" fontId="3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vertical="center"/>
    </xf>
    <xf numFmtId="43" fontId="18" fillId="0" borderId="0" xfId="1" applyFont="1" applyBorder="1"/>
    <xf numFmtId="0" fontId="18" fillId="0" borderId="0" xfId="0" applyFont="1" applyBorder="1"/>
    <xf numFmtId="0" fontId="18" fillId="0" borderId="0" xfId="0" applyFont="1"/>
    <xf numFmtId="43" fontId="19" fillId="0" borderId="0" xfId="1" applyFont="1" applyBorder="1"/>
    <xf numFmtId="43" fontId="20" fillId="0" borderId="0" xfId="1" applyFont="1" applyBorder="1"/>
    <xf numFmtId="0" fontId="18" fillId="0" borderId="0" xfId="0" applyFont="1" applyAlignment="1"/>
    <xf numFmtId="0" fontId="22" fillId="0" borderId="0" xfId="0" applyFont="1"/>
    <xf numFmtId="43" fontId="22" fillId="0" borderId="0" xfId="1" applyFont="1"/>
    <xf numFmtId="0" fontId="15" fillId="0" borderId="0" xfId="0" applyFont="1" applyAlignment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shrinkToFit="1"/>
    </xf>
    <xf numFmtId="43" fontId="11" fillId="0" borderId="3" xfId="1" applyFont="1" applyFill="1" applyBorder="1"/>
    <xf numFmtId="0" fontId="24" fillId="0" borderId="0" xfId="0" applyFont="1" applyFill="1"/>
    <xf numFmtId="43" fontId="11" fillId="0" borderId="3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shrinkToFit="1"/>
    </xf>
    <xf numFmtId="43" fontId="11" fillId="0" borderId="10" xfId="1" applyFont="1" applyFill="1" applyBorder="1" applyAlignment="1">
      <alignment horizontal="center"/>
    </xf>
    <xf numFmtId="0" fontId="3" fillId="0" borderId="9" xfId="0" applyFont="1" applyFill="1" applyBorder="1"/>
    <xf numFmtId="43" fontId="15" fillId="0" borderId="0" xfId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shrinkToFit="1"/>
    </xf>
    <xf numFmtId="43" fontId="3" fillId="0" borderId="13" xfId="1" applyFont="1" applyFill="1" applyBorder="1" applyAlignment="1">
      <alignment horizontal="center"/>
    </xf>
    <xf numFmtId="43" fontId="15" fillId="0" borderId="13" xfId="1" applyFont="1" applyFill="1" applyBorder="1" applyAlignment="1">
      <alignment horizontal="center"/>
    </xf>
    <xf numFmtId="0" fontId="3" fillId="0" borderId="13" xfId="0" applyFont="1" applyFill="1" applyBorder="1"/>
    <xf numFmtId="43" fontId="3" fillId="0" borderId="9" xfId="1" applyFont="1" applyFill="1" applyBorder="1"/>
    <xf numFmtId="0" fontId="4" fillId="0" borderId="23" xfId="0" applyFont="1" applyFill="1" applyBorder="1" applyAlignment="1">
      <alignment horizontal="left" shrinkToFit="1"/>
    </xf>
    <xf numFmtId="0" fontId="4" fillId="0" borderId="3" xfId="0" applyFont="1" applyFill="1" applyBorder="1"/>
    <xf numFmtId="43" fontId="7" fillId="0" borderId="0" xfId="1" applyNumberFormat="1" applyFont="1" applyFill="1" applyBorder="1"/>
    <xf numFmtId="0" fontId="25" fillId="0" borderId="0" xfId="0" applyFont="1"/>
    <xf numFmtId="43" fontId="3" fillId="0" borderId="3" xfId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43" fontId="15" fillId="0" borderId="3" xfId="1" applyFont="1" applyFill="1" applyBorder="1" applyAlignment="1">
      <alignment horizontal="center" vertical="center" wrapText="1" shrinkToFit="1"/>
    </xf>
    <xf numFmtId="43" fontId="15" fillId="0" borderId="0" xfId="1" applyFont="1" applyFill="1" applyBorder="1"/>
    <xf numFmtId="0" fontId="14" fillId="0" borderId="23" xfId="0" applyFont="1" applyFill="1" applyBorder="1" applyAlignment="1">
      <alignment horizontal="left"/>
    </xf>
    <xf numFmtId="43" fontId="4" fillId="0" borderId="12" xfId="1" applyNumberFormat="1" applyFont="1" applyBorder="1" applyAlignment="1">
      <alignment horizontal="center"/>
    </xf>
    <xf numFmtId="43" fontId="4" fillId="0" borderId="17" xfId="1" applyNumberFormat="1" applyFont="1" applyBorder="1" applyAlignment="1">
      <alignment horizontal="center"/>
    </xf>
    <xf numFmtId="43" fontId="4" fillId="0" borderId="2" xfId="1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15" fillId="0" borderId="0" xfId="0" applyFont="1"/>
    <xf numFmtId="0" fontId="22" fillId="0" borderId="13" xfId="0" applyNumberFormat="1" applyFont="1" applyBorder="1" applyAlignment="1">
      <alignment horizontal="left" shrinkToFit="1"/>
    </xf>
    <xf numFmtId="0" fontId="12" fillId="0" borderId="0" xfId="0" applyFont="1"/>
    <xf numFmtId="43" fontId="3" fillId="0" borderId="0" xfId="0" applyNumberFormat="1" applyFont="1" applyBorder="1"/>
    <xf numFmtId="43" fontId="17" fillId="0" borderId="0" xfId="1" applyFont="1" applyBorder="1"/>
    <xf numFmtId="0" fontId="3" fillId="0" borderId="24" xfId="0" applyFont="1" applyFill="1" applyBorder="1" applyAlignment="1">
      <alignment horizontal="center"/>
    </xf>
    <xf numFmtId="43" fontId="3" fillId="0" borderId="24" xfId="1" applyFont="1" applyFill="1" applyBorder="1" applyAlignment="1">
      <alignment horizontal="center"/>
    </xf>
    <xf numFmtId="43" fontId="11" fillId="0" borderId="24" xfId="1" applyFont="1" applyFill="1" applyBorder="1"/>
    <xf numFmtId="189" fontId="3" fillId="0" borderId="0" xfId="1" applyNumberFormat="1" applyFont="1" applyBorder="1" applyAlignment="1">
      <alignment horizontal="right" vertical="center"/>
    </xf>
    <xf numFmtId="43" fontId="22" fillId="0" borderId="14" xfId="1" applyFont="1" applyBorder="1"/>
    <xf numFmtId="43" fontId="12" fillId="0" borderId="35" xfId="1" applyFont="1" applyBorder="1"/>
    <xf numFmtId="43" fontId="4" fillId="0" borderId="24" xfId="1" applyFont="1" applyBorder="1"/>
    <xf numFmtId="0" fontId="4" fillId="0" borderId="24" xfId="0" applyFont="1" applyBorder="1" applyAlignment="1">
      <alignment horizontal="center"/>
    </xf>
    <xf numFmtId="43" fontId="4" fillId="0" borderId="22" xfId="1" applyFont="1" applyBorder="1"/>
    <xf numFmtId="0" fontId="4" fillId="0" borderId="4" xfId="0" applyFont="1" applyBorder="1" applyAlignment="1">
      <alignment horizontal="center"/>
    </xf>
    <xf numFmtId="43" fontId="4" fillId="0" borderId="34" xfId="1" applyFont="1" applyBorder="1" applyAlignment="1">
      <alignment horizontal="center"/>
    </xf>
    <xf numFmtId="0" fontId="3" fillId="0" borderId="0" xfId="0" applyFont="1" applyAlignment="1">
      <alignment horizontal="right"/>
    </xf>
    <xf numFmtId="43" fontId="3" fillId="0" borderId="0" xfId="1" applyFont="1" applyAlignment="1">
      <alignment horizontal="left"/>
    </xf>
    <xf numFmtId="0" fontId="3" fillId="0" borderId="0" xfId="0" applyFont="1" applyFill="1" applyAlignment="1">
      <alignment horizontal="center"/>
    </xf>
    <xf numFmtId="190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191" fontId="4" fillId="0" borderId="0" xfId="0" applyNumberFormat="1" applyFont="1" applyFill="1"/>
    <xf numFmtId="43" fontId="22" fillId="0" borderId="0" xfId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43" fontId="12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2" fillId="0" borderId="0" xfId="0" applyFont="1" applyBorder="1" applyAlignment="1"/>
    <xf numFmtId="43" fontId="22" fillId="0" borderId="0" xfId="0" applyNumberFormat="1" applyFont="1" applyFill="1" applyBorder="1"/>
    <xf numFmtId="4" fontId="3" fillId="0" borderId="0" xfId="0" applyNumberFormat="1" applyFont="1" applyBorder="1" applyAlignment="1">
      <alignment horizontal="center" vertical="center"/>
    </xf>
    <xf numFmtId="4" fontId="29" fillId="0" borderId="0" xfId="0" applyNumberFormat="1" applyFont="1" applyBorder="1" applyAlignment="1">
      <alignment vertical="center"/>
    </xf>
    <xf numFmtId="43" fontId="22" fillId="0" borderId="0" xfId="1" applyFont="1" applyBorder="1"/>
    <xf numFmtId="0" fontId="7" fillId="0" borderId="0" xfId="1" applyNumberFormat="1" applyFont="1" applyBorder="1" applyAlignment="1">
      <alignment horizontal="center" vertical="center" shrinkToFit="1"/>
    </xf>
    <xf numFmtId="43" fontId="7" fillId="0" borderId="1" xfId="0" applyNumberFormat="1" applyFont="1" applyFill="1" applyBorder="1"/>
    <xf numFmtId="0" fontId="2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6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/>
    <xf numFmtId="0" fontId="22" fillId="0" borderId="5" xfId="0" applyFont="1" applyBorder="1"/>
    <xf numFmtId="0" fontId="22" fillId="0" borderId="15" xfId="0" applyFont="1" applyBorder="1"/>
    <xf numFmtId="0" fontId="22" fillId="0" borderId="6" xfId="0" applyFont="1" applyBorder="1"/>
    <xf numFmtId="0" fontId="22" fillId="0" borderId="0" xfId="0" applyFont="1" applyBorder="1"/>
    <xf numFmtId="0" fontId="22" fillId="0" borderId="13" xfId="0" applyFont="1" applyBorder="1"/>
    <xf numFmtId="0" fontId="13" fillId="0" borderId="7" xfId="0" applyFont="1" applyBorder="1"/>
    <xf numFmtId="0" fontId="13" fillId="0" borderId="0" xfId="0" applyFont="1" applyBorder="1"/>
    <xf numFmtId="0" fontId="13" fillId="0" borderId="8" xfId="0" applyFont="1" applyBorder="1"/>
    <xf numFmtId="0" fontId="13" fillId="0" borderId="3" xfId="0" applyFont="1" applyBorder="1"/>
    <xf numFmtId="0" fontId="13" fillId="0" borderId="2" xfId="0" applyFont="1" applyBorder="1"/>
    <xf numFmtId="0" fontId="13" fillId="0" borderId="14" xfId="0" applyFont="1" applyBorder="1"/>
    <xf numFmtId="0" fontId="13" fillId="0" borderId="4" xfId="0" applyFont="1" applyBorder="1"/>
    <xf numFmtId="0" fontId="13" fillId="0" borderId="10" xfId="0" applyFont="1" applyBorder="1"/>
    <xf numFmtId="0" fontId="13" fillId="0" borderId="0" xfId="0" applyFont="1"/>
    <xf numFmtId="0" fontId="32" fillId="0" borderId="0" xfId="0" applyFont="1"/>
    <xf numFmtId="43" fontId="0" fillId="0" borderId="0" xfId="1" applyFont="1"/>
    <xf numFmtId="43" fontId="0" fillId="0" borderId="14" xfId="1" applyFont="1" applyBorder="1"/>
    <xf numFmtId="43" fontId="0" fillId="0" borderId="0" xfId="1" applyFont="1" applyBorder="1"/>
    <xf numFmtId="43" fontId="0" fillId="0" borderId="14" xfId="0" applyNumberFormat="1" applyBorder="1"/>
    <xf numFmtId="0" fontId="31" fillId="0" borderId="0" xfId="0" applyFont="1"/>
    <xf numFmtId="43" fontId="25" fillId="0" borderId="20" xfId="0" applyNumberFormat="1" applyFont="1" applyBorder="1"/>
    <xf numFmtId="43" fontId="12" fillId="0" borderId="0" xfId="1" applyFont="1"/>
    <xf numFmtId="43" fontId="32" fillId="0" borderId="15" xfId="1" applyFont="1" applyBorder="1"/>
    <xf numFmtId="43" fontId="32" fillId="0" borderId="14" xfId="1" applyFont="1" applyBorder="1"/>
    <xf numFmtId="0" fontId="34" fillId="0" borderId="0" xfId="0" applyFont="1"/>
    <xf numFmtId="43" fontId="34" fillId="0" borderId="20" xfId="0" applyNumberFormat="1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43" fontId="22" fillId="0" borderId="0" xfId="1" applyFont="1" applyFill="1" applyBorder="1"/>
    <xf numFmtId="0" fontId="22" fillId="0" borderId="0" xfId="0" applyFont="1" applyFill="1" applyBorder="1" applyAlignment="1"/>
    <xf numFmtId="43" fontId="22" fillId="0" borderId="0" xfId="1" applyNumberFormat="1" applyFont="1" applyBorder="1"/>
    <xf numFmtId="0" fontId="26" fillId="0" borderId="0" xfId="0" applyFont="1" applyBorder="1" applyAlignment="1">
      <alignment horizontal="right"/>
    </xf>
    <xf numFmtId="0" fontId="12" fillId="0" borderId="0" xfId="0" applyFont="1" applyBorder="1" applyAlignment="1">
      <alignment vertical="center"/>
    </xf>
    <xf numFmtId="43" fontId="28" fillId="0" borderId="0" xfId="1" applyFont="1" applyBorder="1"/>
    <xf numFmtId="43" fontId="12" fillId="0" borderId="0" xfId="1" applyFont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5" fillId="0" borderId="0" xfId="0" applyFont="1" applyBorder="1" applyAlignment="1"/>
    <xf numFmtId="4" fontId="10" fillId="0" borderId="0" xfId="0" applyNumberFormat="1" applyFont="1" applyBorder="1" applyAlignment="1">
      <alignment vertic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17" fillId="0" borderId="0" xfId="0" applyFont="1" applyBorder="1"/>
    <xf numFmtId="0" fontId="21" fillId="0" borderId="0" xfId="0" applyFont="1" applyBorder="1" applyAlignment="1">
      <alignment horizontal="right"/>
    </xf>
    <xf numFmtId="0" fontId="21" fillId="0" borderId="0" xfId="0" applyFont="1" applyBorder="1"/>
    <xf numFmtId="0" fontId="18" fillId="0" borderId="0" xfId="0" applyFont="1" applyBorder="1" applyAlignment="1"/>
    <xf numFmtId="0" fontId="4" fillId="0" borderId="25" xfId="0" applyFont="1" applyFill="1" applyBorder="1" applyAlignment="1">
      <alignment horizontal="left" shrinkToFit="1"/>
    </xf>
    <xf numFmtId="0" fontId="14" fillId="0" borderId="2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3" fontId="35" fillId="0" borderId="0" xfId="1" applyFont="1"/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33" fillId="0" borderId="0" xfId="1" applyFont="1"/>
    <xf numFmtId="0" fontId="3" fillId="0" borderId="3" xfId="0" applyFont="1" applyFill="1" applyBorder="1"/>
    <xf numFmtId="43" fontId="3" fillId="0" borderId="3" xfId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43" fontId="4" fillId="0" borderId="3" xfId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left" vertical="center" shrinkToFit="1"/>
    </xf>
    <xf numFmtId="43" fontId="11" fillId="0" borderId="3" xfId="1" applyFont="1" applyFill="1" applyBorder="1" applyAlignment="1">
      <alignment horizontal="center" vertical="center" wrapText="1" shrinkToFit="1"/>
    </xf>
    <xf numFmtId="43" fontId="0" fillId="0" borderId="0" xfId="0" applyNumberFormat="1" applyBorder="1"/>
    <xf numFmtId="43" fontId="16" fillId="0" borderId="0" xfId="1" applyFont="1" applyFill="1" applyBorder="1" applyAlignment="1">
      <alignment horizontal="center"/>
    </xf>
    <xf numFmtId="43" fontId="16" fillId="0" borderId="0" xfId="1" applyFont="1" applyFill="1" applyBorder="1" applyAlignment="1"/>
    <xf numFmtId="0" fontId="12" fillId="0" borderId="11" xfId="0" applyFont="1" applyBorder="1" applyAlignment="1">
      <alignment horizontal="center"/>
    </xf>
    <xf numFmtId="43" fontId="25" fillId="0" borderId="20" xfId="1" applyFont="1" applyBorder="1"/>
    <xf numFmtId="0" fontId="31" fillId="0" borderId="0" xfId="0" applyFont="1" applyFill="1" applyBorder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0" applyNumberFormat="1" applyFont="1" applyFill="1" applyBorder="1" applyAlignment="1">
      <alignment horizontal="center"/>
    </xf>
    <xf numFmtId="43" fontId="7" fillId="0" borderId="0" xfId="0" applyNumberFormat="1" applyFont="1" applyFill="1" applyBorder="1"/>
    <xf numFmtId="43" fontId="7" fillId="0" borderId="0" xfId="1" applyFont="1" applyFill="1" applyBorder="1"/>
    <xf numFmtId="0" fontId="8" fillId="0" borderId="0" xfId="0" applyFont="1" applyFill="1" applyBorder="1"/>
    <xf numFmtId="0" fontId="36" fillId="0" borderId="0" xfId="0" applyFont="1" applyAlignment="1">
      <alignment horizontal="center"/>
    </xf>
    <xf numFmtId="43" fontId="7" fillId="0" borderId="0" xfId="1" applyFont="1" applyBorder="1" applyAlignment="1">
      <alignment horizontal="center" vertical="center" shrinkToFit="1"/>
    </xf>
    <xf numFmtId="0" fontId="0" fillId="0" borderId="2" xfId="0" applyBorder="1"/>
    <xf numFmtId="0" fontId="0" fillId="0" borderId="3" xfId="0" applyBorder="1"/>
    <xf numFmtId="43" fontId="0" fillId="0" borderId="3" xfId="1" applyFont="1" applyBorder="1"/>
    <xf numFmtId="0" fontId="0" fillId="0" borderId="2" xfId="0" applyBorder="1"/>
    <xf numFmtId="43" fontId="25" fillId="0" borderId="3" xfId="1" applyFont="1" applyBorder="1"/>
    <xf numFmtId="43" fontId="0" fillId="0" borderId="10" xfId="1" applyFont="1" applyBorder="1"/>
    <xf numFmtId="43" fontId="0" fillId="0" borderId="10" xfId="0" applyNumberFormat="1" applyBorder="1"/>
    <xf numFmtId="43" fontId="25" fillId="0" borderId="36" xfId="0" applyNumberFormat="1" applyFont="1" applyBorder="1"/>
    <xf numFmtId="0" fontId="0" fillId="0" borderId="37" xfId="0" applyBorder="1"/>
    <xf numFmtId="0" fontId="1" fillId="0" borderId="0" xfId="0" applyFont="1" applyBorder="1"/>
    <xf numFmtId="0" fontId="25" fillId="0" borderId="0" xfId="0" applyFont="1" applyBorder="1"/>
    <xf numFmtId="0" fontId="0" fillId="0" borderId="10" xfId="0" applyBorder="1"/>
    <xf numFmtId="43" fontId="25" fillId="0" borderId="9" xfId="0" applyNumberFormat="1" applyFont="1" applyBorder="1"/>
    <xf numFmtId="43" fontId="25" fillId="0" borderId="0" xfId="1" applyFont="1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43" fontId="25" fillId="0" borderId="13" xfId="1" applyFont="1" applyBorder="1"/>
    <xf numFmtId="0" fontId="1" fillId="0" borderId="7" xfId="0" applyFont="1" applyBorder="1"/>
    <xf numFmtId="0" fontId="0" fillId="0" borderId="7" xfId="0" applyBorder="1"/>
    <xf numFmtId="0" fontId="25" fillId="0" borderId="38" xfId="0" applyFont="1" applyBorder="1"/>
    <xf numFmtId="0" fontId="25" fillId="0" borderId="5" xfId="0" applyFont="1" applyBorder="1"/>
    <xf numFmtId="0" fontId="25" fillId="0" borderId="15" xfId="0" applyFont="1" applyBorder="1"/>
    <xf numFmtId="0" fontId="37" fillId="0" borderId="0" xfId="0" applyFont="1" applyBorder="1"/>
    <xf numFmtId="0" fontId="25" fillId="0" borderId="7" xfId="0" applyFont="1" applyBorder="1"/>
    <xf numFmtId="0" fontId="37" fillId="0" borderId="7" xfId="0" applyFont="1" applyBorder="1"/>
    <xf numFmtId="0" fontId="0" fillId="0" borderId="8" xfId="0" applyBorder="1"/>
    <xf numFmtId="43" fontId="0" fillId="0" borderId="8" xfId="1" applyFont="1" applyBorder="1"/>
    <xf numFmtId="43" fontId="25" fillId="0" borderId="39" xfId="0" applyNumberFormat="1" applyFont="1" applyBorder="1"/>
    <xf numFmtId="0" fontId="25" fillId="0" borderId="3" xfId="0" applyFont="1" applyBorder="1" applyAlignment="1">
      <alignment horizontal="center"/>
    </xf>
    <xf numFmtId="0" fontId="38" fillId="0" borderId="7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9" fontId="7" fillId="0" borderId="0" xfId="1" applyNumberFormat="1" applyFont="1" applyAlignment="1">
      <alignment horizontal="center"/>
    </xf>
    <xf numFmtId="43" fontId="7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43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12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43" fontId="16" fillId="0" borderId="0" xfId="1" applyFont="1" applyFill="1" applyBorder="1" applyAlignment="1">
      <alignment horizontal="center"/>
    </xf>
    <xf numFmtId="43" fontId="3" fillId="0" borderId="20" xfId="0" applyNumberFormat="1" applyFont="1" applyBorder="1" applyAlignment="1">
      <alignment horizontal="center"/>
    </xf>
    <xf numFmtId="43" fontId="16" fillId="0" borderId="14" xfId="1" applyFont="1" applyFill="1" applyBorder="1" applyAlignment="1">
      <alignment horizontal="center"/>
    </xf>
    <xf numFmtId="43" fontId="22" fillId="0" borderId="15" xfId="1" applyFont="1" applyBorder="1" applyAlignment="1">
      <alignment horizontal="center"/>
    </xf>
    <xf numFmtId="43" fontId="22" fillId="0" borderId="6" xfId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43" fontId="31" fillId="0" borderId="12" xfId="1" applyFont="1" applyBorder="1" applyAlignment="1">
      <alignment horizontal="center"/>
    </xf>
    <xf numFmtId="43" fontId="31" fillId="0" borderId="17" xfId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3" fillId="0" borderId="8" xfId="1" applyFont="1" applyBorder="1" applyAlignment="1">
      <alignment horizontal="center"/>
    </xf>
    <xf numFmtId="43" fontId="13" fillId="0" borderId="14" xfId="1" applyFont="1" applyBorder="1" applyAlignment="1">
      <alignment horizontal="center"/>
    </xf>
    <xf numFmtId="43" fontId="13" fillId="0" borderId="4" xfId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3" fillId="0" borderId="11" xfId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43" fontId="3" fillId="0" borderId="13" xfId="1" applyFont="1" applyFill="1" applyBorder="1" applyAlignment="1">
      <alignment horizontal="center" vertical="center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0" fontId="15" fillId="0" borderId="11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3" fontId="4" fillId="0" borderId="12" xfId="1" applyNumberFormat="1" applyFont="1" applyBorder="1" applyAlignment="1">
      <alignment horizontal="center"/>
    </xf>
    <xf numFmtId="43" fontId="4" fillId="0" borderId="17" xfId="1" applyNumberFormat="1" applyFont="1" applyBorder="1" applyAlignment="1">
      <alignment horizontal="center"/>
    </xf>
    <xf numFmtId="43" fontId="3" fillId="0" borderId="12" xfId="1" applyNumberFormat="1" applyFont="1" applyBorder="1" applyAlignment="1">
      <alignment horizontal="center"/>
    </xf>
    <xf numFmtId="43" fontId="3" fillId="0" borderId="17" xfId="1" applyNumberFormat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4" fillId="0" borderId="2" xfId="1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4" fillId="0" borderId="5" xfId="1" applyNumberFormat="1" applyFont="1" applyBorder="1" applyAlignment="1">
      <alignment horizontal="center"/>
    </xf>
    <xf numFmtId="43" fontId="4" fillId="0" borderId="6" xfId="1" applyNumberFormat="1" applyFont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0" fillId="0" borderId="4" xfId="0" applyBorder="1"/>
    <xf numFmtId="0" fontId="3" fillId="0" borderId="12" xfId="0" applyFont="1" applyBorder="1" applyAlignment="1">
      <alignment horizontal="center"/>
    </xf>
    <xf numFmtId="0" fontId="0" fillId="0" borderId="18" xfId="0" applyBorder="1"/>
    <xf numFmtId="0" fontId="0" fillId="0" borderId="17" xfId="0" applyBorder="1"/>
    <xf numFmtId="49" fontId="3" fillId="0" borderId="0" xfId="1" applyNumberFormat="1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/>
    </xf>
  </cellXfs>
  <cellStyles count="5">
    <cellStyle name="Comma" xfId="1" builtinId="3"/>
    <cellStyle name="Normal" xfId="0" builtinId="0"/>
    <cellStyle name="เครื่องหมายจุลภาค 2" xfId="4"/>
    <cellStyle name="เครื่องหมายจุลภาค 3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7</xdr:row>
      <xdr:rowOff>57150</xdr:rowOff>
    </xdr:from>
    <xdr:to>
      <xdr:col>10</xdr:col>
      <xdr:colOff>47625</xdr:colOff>
      <xdr:row>9</xdr:row>
      <xdr:rowOff>0</xdr:rowOff>
    </xdr:to>
    <xdr:sp macro="" textlink="">
      <xdr:nvSpPr>
        <xdr:cNvPr id="2" name="วงเล็บปีกกาขวา 1"/>
        <xdr:cNvSpPr/>
      </xdr:nvSpPr>
      <xdr:spPr bwMode="auto">
        <a:xfrm>
          <a:off x="12658725" y="1762125"/>
          <a:ext cx="152400" cy="260032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7</xdr:row>
      <xdr:rowOff>57150</xdr:rowOff>
    </xdr:from>
    <xdr:to>
      <xdr:col>11</xdr:col>
      <xdr:colOff>47625</xdr:colOff>
      <xdr:row>16</xdr:row>
      <xdr:rowOff>257175</xdr:rowOff>
    </xdr:to>
    <xdr:sp macro="" textlink="">
      <xdr:nvSpPr>
        <xdr:cNvPr id="10" name="วงเล็บปีกกาขวา 9"/>
        <xdr:cNvSpPr/>
      </xdr:nvSpPr>
      <xdr:spPr bwMode="auto">
        <a:xfrm>
          <a:off x="12401550" y="2143125"/>
          <a:ext cx="152400" cy="2686050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0"/>
  <sheetViews>
    <sheetView view="pageBreakPreview" zoomScale="110" zoomScaleNormal="75" zoomScaleSheetLayoutView="110" workbookViewId="0">
      <selection activeCell="E28" sqref="E28"/>
    </sheetView>
  </sheetViews>
  <sheetFormatPr defaultRowHeight="21.75" x14ac:dyDescent="0.5"/>
  <cols>
    <col min="1" max="1" width="7.7109375" style="39" customWidth="1"/>
    <col min="2" max="3" width="9.140625" style="39"/>
    <col min="4" max="4" width="25.140625" style="39" customWidth="1"/>
    <col min="5" max="5" width="11.140625" style="64" customWidth="1"/>
    <col min="6" max="6" width="11.28515625" style="40" customWidth="1"/>
    <col min="7" max="7" width="3" style="39" customWidth="1"/>
    <col min="8" max="8" width="23" style="72" customWidth="1"/>
    <col min="9" max="11" width="16.7109375" style="39" customWidth="1"/>
    <col min="12" max="16384" width="9.140625" style="39"/>
  </cols>
  <sheetData>
    <row r="1" spans="1:11" ht="21.95" customHeight="1" x14ac:dyDescent="0.55000000000000004">
      <c r="A1" s="426" t="s">
        <v>247</v>
      </c>
      <c r="B1" s="426"/>
      <c r="C1" s="426"/>
      <c r="D1" s="426"/>
      <c r="E1" s="426"/>
      <c r="F1" s="426"/>
      <c r="G1" s="426"/>
      <c r="H1" s="426"/>
      <c r="I1" s="19"/>
      <c r="J1" s="19"/>
      <c r="K1" s="19"/>
    </row>
    <row r="2" spans="1:11" ht="21.95" customHeight="1" x14ac:dyDescent="0.55000000000000004">
      <c r="A2" s="426" t="s">
        <v>71</v>
      </c>
      <c r="B2" s="426"/>
      <c r="C2" s="426"/>
      <c r="D2" s="426"/>
      <c r="E2" s="426"/>
      <c r="F2" s="426"/>
      <c r="G2" s="426"/>
      <c r="H2" s="426"/>
      <c r="I2" s="19"/>
      <c r="J2" s="19"/>
      <c r="K2" s="19"/>
    </row>
    <row r="3" spans="1:11" ht="21.95" customHeight="1" x14ac:dyDescent="0.55000000000000004">
      <c r="A3" s="426" t="s">
        <v>420</v>
      </c>
      <c r="B3" s="426"/>
      <c r="C3" s="426"/>
      <c r="D3" s="426"/>
      <c r="E3" s="426"/>
      <c r="F3" s="426"/>
      <c r="G3" s="426"/>
      <c r="H3" s="426"/>
      <c r="I3" s="19"/>
      <c r="J3" s="19"/>
      <c r="K3" s="19"/>
    </row>
    <row r="4" spans="1:11" ht="21.95" customHeight="1" x14ac:dyDescent="0.55000000000000004">
      <c r="A4" s="42"/>
      <c r="B4" s="42"/>
      <c r="C4" s="42"/>
      <c r="D4" s="42"/>
      <c r="E4" s="43" t="s">
        <v>124</v>
      </c>
      <c r="F4" s="44"/>
      <c r="G4" s="42"/>
      <c r="H4" s="183"/>
      <c r="I4" s="19"/>
      <c r="J4" s="19"/>
      <c r="K4" s="19"/>
    </row>
    <row r="5" spans="1:11" ht="21.95" customHeight="1" thickBot="1" x14ac:dyDescent="0.6">
      <c r="A5" s="42"/>
      <c r="B5" s="45" t="s">
        <v>135</v>
      </c>
      <c r="C5" s="42"/>
      <c r="D5" s="42"/>
      <c r="E5" s="305">
        <v>2</v>
      </c>
      <c r="F5" s="44"/>
      <c r="G5" s="42"/>
      <c r="H5" s="306">
        <v>38944235.079999998</v>
      </c>
      <c r="I5" s="19"/>
      <c r="J5" s="19"/>
      <c r="K5" s="19"/>
    </row>
    <row r="6" spans="1:11" ht="21.95" customHeight="1" thickTop="1" x14ac:dyDescent="0.55000000000000004">
      <c r="A6" s="42"/>
      <c r="B6" s="45" t="s">
        <v>136</v>
      </c>
      <c r="C6" s="46"/>
      <c r="D6" s="46"/>
      <c r="E6" s="47"/>
      <c r="F6" s="42"/>
      <c r="G6" s="46"/>
      <c r="H6" s="250"/>
      <c r="I6" s="19"/>
      <c r="J6" s="19"/>
      <c r="K6" s="19"/>
    </row>
    <row r="7" spans="1:11" ht="21.95" customHeight="1" x14ac:dyDescent="0.55000000000000004">
      <c r="A7" s="42"/>
      <c r="B7" s="45" t="s">
        <v>137</v>
      </c>
      <c r="C7" s="48"/>
      <c r="D7" s="46"/>
      <c r="E7" s="49"/>
      <c r="F7" s="42"/>
      <c r="G7" s="46"/>
      <c r="H7" s="184"/>
      <c r="I7" s="19"/>
      <c r="J7" s="19"/>
      <c r="K7" s="19"/>
    </row>
    <row r="8" spans="1:11" ht="21.95" customHeight="1" x14ac:dyDescent="0.55000000000000004">
      <c r="A8" s="50"/>
      <c r="B8" s="51"/>
      <c r="C8" s="53" t="s">
        <v>138</v>
      </c>
      <c r="D8" s="53"/>
      <c r="E8" s="54">
        <v>3</v>
      </c>
      <c r="F8" s="42"/>
      <c r="G8" s="52"/>
      <c r="H8" s="184">
        <v>61366504.329999998</v>
      </c>
      <c r="I8" s="55"/>
      <c r="J8" s="55"/>
      <c r="K8" s="55"/>
    </row>
    <row r="9" spans="1:11" ht="21.95" customHeight="1" x14ac:dyDescent="0.55000000000000004">
      <c r="A9" s="50"/>
      <c r="B9" s="51"/>
      <c r="C9" s="53" t="s">
        <v>434</v>
      </c>
      <c r="D9" s="53"/>
      <c r="E9" s="54"/>
      <c r="F9" s="42"/>
      <c r="G9" s="52"/>
      <c r="H9" s="184">
        <v>847042.15</v>
      </c>
      <c r="I9" s="55"/>
      <c r="J9" s="55"/>
      <c r="K9" s="55"/>
    </row>
    <row r="10" spans="1:11" ht="21.95" customHeight="1" x14ac:dyDescent="0.55000000000000004">
      <c r="A10" s="42"/>
      <c r="B10" s="42"/>
      <c r="C10" s="46" t="s">
        <v>140</v>
      </c>
      <c r="D10" s="56"/>
      <c r="E10" s="54">
        <v>4</v>
      </c>
      <c r="F10" s="42"/>
      <c r="G10" s="46"/>
      <c r="H10" s="184">
        <v>92120</v>
      </c>
      <c r="I10" s="19"/>
      <c r="J10" s="26"/>
      <c r="K10" s="19"/>
    </row>
    <row r="11" spans="1:11" ht="21.95" customHeight="1" x14ac:dyDescent="0.55000000000000004">
      <c r="A11" s="42"/>
      <c r="B11" s="42"/>
      <c r="C11" s="46" t="s">
        <v>435</v>
      </c>
      <c r="D11" s="56"/>
      <c r="E11" s="54">
        <v>5</v>
      </c>
      <c r="F11" s="42"/>
      <c r="G11" s="46"/>
      <c r="H11" s="184">
        <v>9</v>
      </c>
      <c r="I11" s="19"/>
      <c r="J11" s="26"/>
      <c r="K11" s="19"/>
    </row>
    <row r="12" spans="1:11" ht="21.95" customHeight="1" x14ac:dyDescent="0.55000000000000004">
      <c r="A12" s="42"/>
      <c r="B12" s="42"/>
      <c r="C12" s="48" t="s">
        <v>141</v>
      </c>
      <c r="D12" s="46"/>
      <c r="E12" s="57"/>
      <c r="F12" s="42"/>
      <c r="G12" s="46"/>
      <c r="H12" s="185">
        <f>SUM(H8:H11)</f>
        <v>62305675.479999997</v>
      </c>
      <c r="I12" s="20"/>
      <c r="J12" s="20"/>
      <c r="K12" s="20"/>
    </row>
    <row r="13" spans="1:11" ht="21.95" customHeight="1" x14ac:dyDescent="0.55000000000000004">
      <c r="A13" s="42"/>
      <c r="B13" s="45" t="s">
        <v>142</v>
      </c>
      <c r="C13" s="46"/>
      <c r="D13" s="46"/>
      <c r="E13" s="57"/>
      <c r="F13" s="42"/>
      <c r="G13" s="46"/>
      <c r="H13" s="184"/>
      <c r="I13" s="20"/>
      <c r="J13" s="20"/>
      <c r="K13" s="20"/>
    </row>
    <row r="14" spans="1:11" ht="21.95" customHeight="1" x14ac:dyDescent="0.55000000000000004">
      <c r="A14" s="42"/>
      <c r="B14" s="42"/>
      <c r="C14" s="45" t="s">
        <v>143</v>
      </c>
      <c r="D14" s="42"/>
      <c r="E14" s="58"/>
      <c r="F14" s="42"/>
      <c r="G14" s="42"/>
      <c r="H14" s="61">
        <v>0</v>
      </c>
    </row>
    <row r="15" spans="1:11" ht="21.95" customHeight="1" thickBot="1" x14ac:dyDescent="0.6">
      <c r="A15" s="42"/>
      <c r="B15" s="45" t="s">
        <v>144</v>
      </c>
      <c r="C15" s="42"/>
      <c r="D15" s="42"/>
      <c r="E15" s="59"/>
      <c r="F15" s="42"/>
      <c r="G15" s="42"/>
      <c r="H15" s="186">
        <f>+H12+H5</f>
        <v>101249910.56</v>
      </c>
    </row>
    <row r="16" spans="1:11" ht="21.95" customHeight="1" thickTop="1" x14ac:dyDescent="0.55000000000000004">
      <c r="A16" s="42"/>
      <c r="B16" s="45"/>
      <c r="C16" s="42"/>
      <c r="D16" s="42"/>
      <c r="E16" s="59"/>
      <c r="F16" s="42"/>
      <c r="G16" s="42"/>
      <c r="H16" s="187"/>
    </row>
    <row r="17" spans="1:10" s="20" customFormat="1" ht="21.95" customHeight="1" thickBot="1" x14ac:dyDescent="0.6">
      <c r="A17" s="42"/>
      <c r="B17" s="45" t="s">
        <v>72</v>
      </c>
      <c r="C17" s="42"/>
      <c r="D17" s="42"/>
      <c r="E17" s="59">
        <v>2</v>
      </c>
      <c r="F17" s="42"/>
      <c r="G17" s="42"/>
      <c r="H17" s="306">
        <v>38944235.079999998</v>
      </c>
    </row>
    <row r="18" spans="1:10" s="20" customFormat="1" ht="21.95" customHeight="1" thickTop="1" x14ac:dyDescent="0.55000000000000004">
      <c r="A18" s="42"/>
      <c r="B18" s="45" t="s">
        <v>146</v>
      </c>
      <c r="C18" s="42"/>
      <c r="D18" s="42"/>
      <c r="E18" s="59"/>
      <c r="F18" s="42"/>
      <c r="G18" s="42"/>
      <c r="H18" s="61"/>
    </row>
    <row r="19" spans="1:10" s="20" customFormat="1" ht="21.95" customHeight="1" x14ac:dyDescent="0.55000000000000004">
      <c r="A19" s="42"/>
      <c r="B19" s="45" t="s">
        <v>147</v>
      </c>
      <c r="C19" s="42"/>
      <c r="D19" s="42"/>
      <c r="E19" s="59" t="s">
        <v>85</v>
      </c>
      <c r="F19" s="42"/>
      <c r="G19" s="42"/>
      <c r="H19" s="61"/>
    </row>
    <row r="20" spans="1:10" s="20" customFormat="1" ht="21.95" customHeight="1" x14ac:dyDescent="0.55000000000000004">
      <c r="A20" s="42"/>
      <c r="B20" s="42"/>
      <c r="C20" s="42" t="s">
        <v>75</v>
      </c>
      <c r="D20" s="42"/>
      <c r="E20" s="59">
        <v>6</v>
      </c>
      <c r="F20" s="42"/>
      <c r="G20" s="42"/>
      <c r="H20" s="61">
        <v>43200</v>
      </c>
    </row>
    <row r="21" spans="1:10" s="20" customFormat="1" ht="21.95" customHeight="1" x14ac:dyDescent="0.55000000000000004">
      <c r="A21" s="42"/>
      <c r="B21" s="42"/>
      <c r="C21" s="42" t="s">
        <v>27</v>
      </c>
      <c r="D21" s="42"/>
      <c r="E21" s="266">
        <v>7</v>
      </c>
      <c r="F21" s="42"/>
      <c r="G21" s="42"/>
      <c r="H21" s="61">
        <v>3716912.34</v>
      </c>
    </row>
    <row r="22" spans="1:10" s="20" customFormat="1" ht="21.95" customHeight="1" x14ac:dyDescent="0.55000000000000004">
      <c r="A22" s="42"/>
      <c r="B22" s="42"/>
      <c r="C22" s="45" t="s">
        <v>148</v>
      </c>
      <c r="D22" s="42"/>
      <c r="E22" s="59"/>
      <c r="F22" s="42"/>
      <c r="G22" s="42"/>
      <c r="H22" s="185">
        <f>SUM(H20:H21)</f>
        <v>3760112.34</v>
      </c>
    </row>
    <row r="23" spans="1:10" s="20" customFormat="1" ht="21.95" customHeight="1" x14ac:dyDescent="0.55000000000000004">
      <c r="A23" s="42"/>
      <c r="B23" s="45" t="s">
        <v>149</v>
      </c>
      <c r="C23" s="42"/>
      <c r="D23" s="42"/>
      <c r="E23" s="59"/>
      <c r="F23" s="42"/>
      <c r="G23" s="42"/>
      <c r="H23" s="61"/>
    </row>
    <row r="24" spans="1:10" s="20" customFormat="1" ht="21.95" customHeight="1" x14ac:dyDescent="0.55000000000000004">
      <c r="A24" s="42"/>
      <c r="B24" s="42"/>
      <c r="C24" s="45" t="s">
        <v>150</v>
      </c>
      <c r="D24" s="42"/>
      <c r="E24" s="59"/>
      <c r="F24" s="42"/>
      <c r="G24" s="42"/>
      <c r="H24" s="61">
        <v>0</v>
      </c>
    </row>
    <row r="25" spans="1:10" s="20" customFormat="1" ht="21.95" customHeight="1" x14ac:dyDescent="0.55000000000000004">
      <c r="A25" s="42"/>
      <c r="B25" s="45" t="s">
        <v>151</v>
      </c>
      <c r="C25" s="42"/>
      <c r="D25" s="42"/>
      <c r="E25" s="59"/>
      <c r="F25" s="42"/>
      <c r="G25" s="42"/>
      <c r="H25" s="185">
        <f>SUM(H22+H24)</f>
        <v>3760112.34</v>
      </c>
    </row>
    <row r="26" spans="1:10" s="20" customFormat="1" ht="21.95" customHeight="1" x14ac:dyDescent="0.55000000000000004">
      <c r="A26" s="42"/>
      <c r="B26" s="42"/>
      <c r="C26" s="42"/>
      <c r="D26" s="42"/>
      <c r="E26" s="59"/>
      <c r="F26" s="42"/>
      <c r="G26" s="42"/>
      <c r="H26" s="61"/>
    </row>
    <row r="27" spans="1:10" s="20" customFormat="1" ht="21.95" customHeight="1" x14ac:dyDescent="0.55000000000000004">
      <c r="A27" s="42"/>
      <c r="B27" s="45" t="s">
        <v>26</v>
      </c>
      <c r="C27" s="42"/>
      <c r="D27" s="42"/>
      <c r="E27" s="59"/>
      <c r="F27" s="42"/>
      <c r="G27" s="42"/>
      <c r="H27" s="61"/>
    </row>
    <row r="28" spans="1:10" s="20" customFormat="1" ht="21.95" customHeight="1" x14ac:dyDescent="0.55000000000000004">
      <c r="A28" s="42"/>
      <c r="B28" s="42"/>
      <c r="C28" s="42" t="s">
        <v>26</v>
      </c>
      <c r="D28" s="42"/>
      <c r="E28" s="60">
        <v>8</v>
      </c>
      <c r="F28" s="42"/>
      <c r="G28" s="42"/>
      <c r="H28" s="61">
        <v>24103731.469999999</v>
      </c>
    </row>
    <row r="29" spans="1:10" s="20" customFormat="1" ht="21.95" customHeight="1" x14ac:dyDescent="0.55000000000000004">
      <c r="A29" s="42"/>
      <c r="B29" s="42"/>
      <c r="C29" s="42" t="s">
        <v>33</v>
      </c>
      <c r="D29" s="42"/>
      <c r="E29" s="60">
        <v>9</v>
      </c>
      <c r="F29" s="42"/>
      <c r="G29" s="42"/>
      <c r="H29" s="61">
        <v>34441831.670000002</v>
      </c>
    </row>
    <row r="30" spans="1:10" s="20" customFormat="1" ht="21.95" customHeight="1" x14ac:dyDescent="0.55000000000000004">
      <c r="A30" s="42"/>
      <c r="B30" s="42"/>
      <c r="C30" s="45" t="s">
        <v>152</v>
      </c>
      <c r="D30" s="42"/>
      <c r="E30" s="59"/>
      <c r="F30" s="42"/>
      <c r="G30" s="42"/>
      <c r="H30" s="185">
        <f>SUM(H28:H29)</f>
        <v>58545563.140000001</v>
      </c>
    </row>
    <row r="31" spans="1:10" s="20" customFormat="1" ht="21.95" customHeight="1" thickBot="1" x14ac:dyDescent="0.6">
      <c r="A31" s="42"/>
      <c r="B31" s="45" t="s">
        <v>153</v>
      </c>
      <c r="C31" s="42"/>
      <c r="D31" s="42"/>
      <c r="E31" s="59"/>
      <c r="F31" s="42"/>
      <c r="G31" s="42" t="s">
        <v>85</v>
      </c>
      <c r="H31" s="186">
        <f>+H17+H25+H30</f>
        <v>101249910.56</v>
      </c>
      <c r="I31" s="62">
        <f>H31-H15</f>
        <v>0</v>
      </c>
      <c r="J31" s="19"/>
    </row>
    <row r="32" spans="1:10" s="20" customFormat="1" ht="12" customHeight="1" thickTop="1" x14ac:dyDescent="0.55000000000000004">
      <c r="A32" s="42"/>
      <c r="B32" s="42"/>
      <c r="C32" s="42"/>
      <c r="D32" s="42"/>
      <c r="E32" s="59"/>
      <c r="F32" s="42"/>
      <c r="G32" s="42"/>
      <c r="H32" s="61"/>
    </row>
    <row r="33" spans="1:9" s="20" customFormat="1" ht="21.95" customHeight="1" x14ac:dyDescent="0.55000000000000004">
      <c r="A33" s="42"/>
      <c r="B33" s="45" t="s">
        <v>145</v>
      </c>
      <c r="C33" s="42"/>
      <c r="D33" s="42"/>
      <c r="E33" s="59"/>
      <c r="F33" s="44"/>
      <c r="G33" s="42"/>
      <c r="H33" s="167"/>
    </row>
    <row r="34" spans="1:9" s="20" customFormat="1" ht="21.95" customHeight="1" x14ac:dyDescent="0.55000000000000004">
      <c r="A34" s="42"/>
      <c r="B34" s="42"/>
      <c r="C34" s="42"/>
      <c r="D34" s="42"/>
      <c r="E34" s="59"/>
      <c r="F34" s="44"/>
      <c r="G34" s="42"/>
      <c r="H34" s="167"/>
    </row>
    <row r="35" spans="1:9" ht="21.95" customHeight="1" x14ac:dyDescent="0.55000000000000004">
      <c r="A35" s="426" t="s">
        <v>196</v>
      </c>
      <c r="B35" s="426"/>
      <c r="C35" s="426"/>
      <c r="D35" s="426" t="s">
        <v>132</v>
      </c>
      <c r="E35" s="426"/>
      <c r="F35" s="426"/>
      <c r="G35" s="426" t="s">
        <v>194</v>
      </c>
      <c r="H35" s="426"/>
      <c r="I35" s="41"/>
    </row>
    <row r="36" spans="1:9" ht="21.95" customHeight="1" x14ac:dyDescent="0.55000000000000004">
      <c r="A36" s="427" t="s">
        <v>248</v>
      </c>
      <c r="B36" s="427"/>
      <c r="C36" s="427"/>
      <c r="D36" s="426" t="s">
        <v>249</v>
      </c>
      <c r="E36" s="426"/>
      <c r="F36" s="426"/>
      <c r="G36" s="428" t="s">
        <v>250</v>
      </c>
      <c r="H36" s="428"/>
      <c r="I36" s="63"/>
    </row>
    <row r="37" spans="1:9" ht="21.95" customHeight="1" x14ac:dyDescent="0.55000000000000004">
      <c r="A37" s="426" t="s">
        <v>197</v>
      </c>
      <c r="B37" s="426"/>
      <c r="C37" s="426"/>
      <c r="D37" s="426" t="s">
        <v>193</v>
      </c>
      <c r="E37" s="426"/>
      <c r="F37" s="426"/>
      <c r="G37" s="429" t="s">
        <v>195</v>
      </c>
      <c r="H37" s="429"/>
      <c r="I37" s="40"/>
    </row>
    <row r="38" spans="1:9" s="20" customFormat="1" ht="24" x14ac:dyDescent="0.55000000000000004">
      <c r="E38" s="27"/>
      <c r="F38" s="19"/>
      <c r="H38" s="4"/>
    </row>
    <row r="39" spans="1:9" s="20" customFormat="1" ht="24" x14ac:dyDescent="0.55000000000000004">
      <c r="E39" s="27"/>
      <c r="F39" s="19"/>
      <c r="H39" s="4"/>
    </row>
    <row r="40" spans="1:9" s="20" customFormat="1" ht="24" x14ac:dyDescent="0.55000000000000004">
      <c r="E40" s="27"/>
      <c r="F40" s="19"/>
      <c r="H40" s="4"/>
    </row>
    <row r="41" spans="1:9" s="20" customFormat="1" ht="24" x14ac:dyDescent="0.55000000000000004">
      <c r="E41" s="27"/>
      <c r="F41" s="19"/>
      <c r="H41" s="4"/>
    </row>
    <row r="42" spans="1:9" s="20" customFormat="1" ht="24" x14ac:dyDescent="0.55000000000000004">
      <c r="E42" s="27"/>
      <c r="F42" s="19"/>
      <c r="H42" s="4"/>
    </row>
    <row r="43" spans="1:9" s="20" customFormat="1" ht="24" x14ac:dyDescent="0.55000000000000004">
      <c r="E43" s="27"/>
      <c r="F43" s="19"/>
      <c r="H43" s="4"/>
    </row>
    <row r="44" spans="1:9" s="20" customFormat="1" ht="24" x14ac:dyDescent="0.55000000000000004">
      <c r="E44" s="27"/>
      <c r="F44" s="19"/>
      <c r="H44" s="4"/>
    </row>
    <row r="45" spans="1:9" s="20" customFormat="1" ht="24" x14ac:dyDescent="0.55000000000000004">
      <c r="E45" s="27"/>
      <c r="F45" s="19"/>
      <c r="H45" s="4"/>
    </row>
    <row r="46" spans="1:9" s="20" customFormat="1" ht="24" x14ac:dyDescent="0.55000000000000004">
      <c r="E46" s="27"/>
      <c r="F46" s="19"/>
      <c r="H46" s="4"/>
    </row>
    <row r="47" spans="1:9" s="20" customFormat="1" ht="24" x14ac:dyDescent="0.55000000000000004">
      <c r="E47" s="27"/>
      <c r="F47" s="19"/>
      <c r="H47" s="4"/>
    </row>
    <row r="48" spans="1:9" s="20" customFormat="1" ht="24" x14ac:dyDescent="0.55000000000000004">
      <c r="E48" s="27"/>
      <c r="F48" s="19"/>
      <c r="H48" s="4"/>
    </row>
    <row r="49" spans="5:8" s="20" customFormat="1" ht="24" x14ac:dyDescent="0.55000000000000004">
      <c r="E49" s="27"/>
      <c r="F49" s="19"/>
      <c r="H49" s="4"/>
    </row>
    <row r="50" spans="5:8" s="20" customFormat="1" ht="24" x14ac:dyDescent="0.55000000000000004">
      <c r="E50" s="27"/>
      <c r="F50" s="19"/>
      <c r="H50" s="4"/>
    </row>
  </sheetData>
  <mergeCells count="12">
    <mergeCell ref="A37:C37"/>
    <mergeCell ref="D35:F35"/>
    <mergeCell ref="A1:H1"/>
    <mergeCell ref="A2:H2"/>
    <mergeCell ref="A3:H3"/>
    <mergeCell ref="A35:C35"/>
    <mergeCell ref="A36:C36"/>
    <mergeCell ref="D36:F36"/>
    <mergeCell ref="D37:F37"/>
    <mergeCell ref="G35:H35"/>
    <mergeCell ref="G36:H36"/>
    <mergeCell ref="G37:H37"/>
  </mergeCells>
  <phoneticPr fontId="2" type="noConversion"/>
  <pageMargins left="0.74803149606299213" right="0" top="0.31496062992125984" bottom="0" header="0.51181102362204722" footer="0.23622047244094491"/>
  <pageSetup paperSize="9" scale="95" orientation="portrait" horizont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view="pageBreakPreview" topLeftCell="A4" zoomScaleSheetLayoutView="100" workbookViewId="0">
      <selection activeCell="F77" sqref="F77"/>
    </sheetView>
  </sheetViews>
  <sheetFormatPr defaultRowHeight="24" x14ac:dyDescent="0.55000000000000004"/>
  <cols>
    <col min="1" max="1" width="42" style="20" customWidth="1"/>
    <col min="2" max="2" width="9" style="88" customWidth="1"/>
    <col min="3" max="3" width="16.7109375" style="19" customWidth="1"/>
    <col min="4" max="4" width="18" style="19" customWidth="1"/>
    <col min="5" max="5" width="3.85546875" style="27" customWidth="1"/>
    <col min="6" max="6" width="17" style="20" customWidth="1"/>
    <col min="7" max="7" width="15.85546875" style="20" customWidth="1"/>
    <col min="8" max="16384" width="9.140625" style="20"/>
  </cols>
  <sheetData>
    <row r="1" spans="1:7" x14ac:dyDescent="0.55000000000000004">
      <c r="A1" s="465" t="s">
        <v>247</v>
      </c>
      <c r="B1" s="465"/>
      <c r="C1" s="465"/>
      <c r="D1" s="465"/>
      <c r="E1" s="465"/>
      <c r="F1" s="465"/>
    </row>
    <row r="2" spans="1:7" x14ac:dyDescent="0.55000000000000004">
      <c r="A2" s="465" t="s">
        <v>462</v>
      </c>
      <c r="B2" s="465"/>
      <c r="C2" s="465"/>
      <c r="D2" s="465"/>
      <c r="E2" s="465"/>
      <c r="F2" s="465"/>
    </row>
    <row r="3" spans="1:7" x14ac:dyDescent="0.55000000000000004">
      <c r="A3" s="465" t="s">
        <v>463</v>
      </c>
      <c r="B3" s="465"/>
      <c r="C3" s="465"/>
      <c r="D3" s="465"/>
      <c r="E3" s="465"/>
      <c r="F3" s="465"/>
    </row>
    <row r="4" spans="1:7" ht="3" customHeight="1" x14ac:dyDescent="0.55000000000000004">
      <c r="A4" s="191"/>
      <c r="B4" s="191"/>
      <c r="C4" s="191"/>
      <c r="D4" s="191"/>
    </row>
    <row r="5" spans="1:7" ht="21.75" customHeight="1" x14ac:dyDescent="0.55000000000000004">
      <c r="A5" s="515" t="s">
        <v>6</v>
      </c>
      <c r="B5" s="517" t="s">
        <v>31</v>
      </c>
      <c r="C5" s="515" t="s">
        <v>7</v>
      </c>
      <c r="D5" s="21" t="s">
        <v>57</v>
      </c>
      <c r="E5" s="83" t="s">
        <v>60</v>
      </c>
      <c r="F5" s="83" t="s">
        <v>61</v>
      </c>
    </row>
    <row r="6" spans="1:7" ht="21.75" customHeight="1" x14ac:dyDescent="0.55000000000000004">
      <c r="A6" s="516"/>
      <c r="B6" s="518"/>
      <c r="C6" s="516"/>
      <c r="D6" s="120" t="s">
        <v>1</v>
      </c>
      <c r="E6" s="83" t="s">
        <v>8</v>
      </c>
      <c r="F6" s="118" t="s">
        <v>0</v>
      </c>
    </row>
    <row r="7" spans="1:7" x14ac:dyDescent="0.55000000000000004">
      <c r="A7" s="84" t="s">
        <v>38</v>
      </c>
      <c r="B7" s="141"/>
      <c r="C7" s="142">
        <f>C8+C13+C27+C29+C31+C36</f>
        <v>1039000</v>
      </c>
      <c r="D7" s="142">
        <f>D8+D13+D27+D29+D31+D36</f>
        <v>1410394.55</v>
      </c>
      <c r="E7" s="81" t="s">
        <v>60</v>
      </c>
      <c r="F7" s="143">
        <f>D7-C7</f>
        <v>371394.55000000005</v>
      </c>
      <c r="G7" s="33"/>
    </row>
    <row r="8" spans="1:7" x14ac:dyDescent="0.55000000000000004">
      <c r="A8" s="84" t="s">
        <v>39</v>
      </c>
      <c r="B8" s="144" t="s">
        <v>86</v>
      </c>
      <c r="C8" s="112">
        <f>SUM(C9:C12)</f>
        <v>239600</v>
      </c>
      <c r="D8" s="112">
        <f>SUM(D9:D12)</f>
        <v>262939.03999999998</v>
      </c>
      <c r="E8" s="83" t="s">
        <v>172</v>
      </c>
      <c r="F8" s="145">
        <f>D8-C8</f>
        <v>23339.039999999979</v>
      </c>
      <c r="G8" s="33"/>
    </row>
    <row r="9" spans="1:7" x14ac:dyDescent="0.55000000000000004">
      <c r="A9" s="82" t="s">
        <v>40</v>
      </c>
      <c r="B9" s="141" t="s">
        <v>87</v>
      </c>
      <c r="C9" s="24">
        <v>56000</v>
      </c>
      <c r="D9" s="24">
        <v>76183.3</v>
      </c>
      <c r="E9" s="36" t="s">
        <v>60</v>
      </c>
      <c r="F9" s="32">
        <f>D9-C9</f>
        <v>20183.300000000003</v>
      </c>
      <c r="G9" s="33"/>
    </row>
    <row r="10" spans="1:7" x14ac:dyDescent="0.55000000000000004">
      <c r="A10" s="82" t="s">
        <v>41</v>
      </c>
      <c r="B10" s="141" t="s">
        <v>88</v>
      </c>
      <c r="C10" s="24">
        <v>178000</v>
      </c>
      <c r="D10" s="24">
        <v>180685.74</v>
      </c>
      <c r="E10" s="36" t="s">
        <v>8</v>
      </c>
      <c r="F10" s="32">
        <f>C10-D10</f>
        <v>-2685.7399999999907</v>
      </c>
      <c r="G10" s="33"/>
    </row>
    <row r="11" spans="1:7" x14ac:dyDescent="0.55000000000000004">
      <c r="A11" s="82" t="s">
        <v>42</v>
      </c>
      <c r="B11" s="141" t="s">
        <v>89</v>
      </c>
      <c r="C11" s="24">
        <v>5500</v>
      </c>
      <c r="D11" s="24">
        <v>5720</v>
      </c>
      <c r="E11" s="36" t="s">
        <v>60</v>
      </c>
      <c r="F11" s="32">
        <f t="shared" ref="F11:F16" si="0">D11-C11</f>
        <v>220</v>
      </c>
      <c r="G11" s="33"/>
    </row>
    <row r="12" spans="1:7" x14ac:dyDescent="0.55000000000000004">
      <c r="A12" s="82" t="s">
        <v>43</v>
      </c>
      <c r="B12" s="141" t="s">
        <v>90</v>
      </c>
      <c r="C12" s="24">
        <v>100</v>
      </c>
      <c r="D12" s="24">
        <v>350</v>
      </c>
      <c r="E12" s="36" t="s">
        <v>172</v>
      </c>
      <c r="F12" s="32">
        <f t="shared" si="0"/>
        <v>250</v>
      </c>
      <c r="G12" s="33"/>
    </row>
    <row r="13" spans="1:7" x14ac:dyDescent="0.55000000000000004">
      <c r="A13" s="84" t="s">
        <v>44</v>
      </c>
      <c r="B13" s="144" t="s">
        <v>91</v>
      </c>
      <c r="C13" s="112">
        <f>SUM(C14:C26)</f>
        <v>253800</v>
      </c>
      <c r="D13" s="112">
        <f>SUM(D14:D26)</f>
        <v>626105.22</v>
      </c>
      <c r="E13" s="83" t="s">
        <v>172</v>
      </c>
      <c r="F13" s="145">
        <f t="shared" si="0"/>
        <v>372305.22</v>
      </c>
      <c r="G13" s="33"/>
    </row>
    <row r="14" spans="1:7" x14ac:dyDescent="0.55000000000000004">
      <c r="A14" s="90" t="s">
        <v>175</v>
      </c>
      <c r="B14" s="157" t="s">
        <v>92</v>
      </c>
      <c r="C14" s="23">
        <v>1400</v>
      </c>
      <c r="D14" s="23">
        <v>630</v>
      </c>
      <c r="E14" s="23" t="s">
        <v>172</v>
      </c>
      <c r="F14" s="31">
        <f t="shared" si="0"/>
        <v>-770</v>
      </c>
    </row>
    <row r="15" spans="1:7" x14ac:dyDescent="0.55000000000000004">
      <c r="A15" s="154" t="s">
        <v>231</v>
      </c>
      <c r="B15" s="141" t="s">
        <v>95</v>
      </c>
      <c r="C15" s="24">
        <v>192500</v>
      </c>
      <c r="D15" s="24">
        <v>195980</v>
      </c>
      <c r="E15" s="24" t="s">
        <v>172</v>
      </c>
      <c r="F15" s="32">
        <f t="shared" si="0"/>
        <v>3480</v>
      </c>
    </row>
    <row r="16" spans="1:7" x14ac:dyDescent="0.55000000000000004">
      <c r="A16" s="154" t="s">
        <v>232</v>
      </c>
      <c r="B16" s="141" t="s">
        <v>173</v>
      </c>
      <c r="C16" s="24">
        <v>900</v>
      </c>
      <c r="D16" s="24">
        <v>1020</v>
      </c>
      <c r="E16" s="24" t="s">
        <v>172</v>
      </c>
      <c r="F16" s="32">
        <f t="shared" si="0"/>
        <v>120</v>
      </c>
    </row>
    <row r="17" spans="1:7" x14ac:dyDescent="0.55000000000000004">
      <c r="A17" s="154" t="s">
        <v>233</v>
      </c>
      <c r="B17" s="141" t="s">
        <v>234</v>
      </c>
      <c r="C17" s="24"/>
      <c r="D17" s="24"/>
      <c r="E17" s="24" t="s">
        <v>125</v>
      </c>
      <c r="F17" s="32">
        <f>C17-D17</f>
        <v>0</v>
      </c>
    </row>
    <row r="18" spans="1:7" x14ac:dyDescent="0.55000000000000004">
      <c r="A18" s="154" t="s">
        <v>235</v>
      </c>
      <c r="B18" s="141" t="s">
        <v>236</v>
      </c>
      <c r="C18" s="24">
        <v>5000</v>
      </c>
      <c r="D18" s="24">
        <v>10938.5</v>
      </c>
      <c r="E18" s="24" t="s">
        <v>172</v>
      </c>
      <c r="F18" s="32">
        <f>D18-C18</f>
        <v>5938.5</v>
      </c>
    </row>
    <row r="19" spans="1:7" x14ac:dyDescent="0.55000000000000004">
      <c r="A19" s="90" t="s">
        <v>237</v>
      </c>
      <c r="B19" s="141" t="s">
        <v>312</v>
      </c>
      <c r="C19" s="24">
        <v>43000</v>
      </c>
      <c r="D19" s="24">
        <v>37100</v>
      </c>
      <c r="E19" s="24"/>
      <c r="F19" s="82"/>
    </row>
    <row r="20" spans="1:7" x14ac:dyDescent="0.55000000000000004">
      <c r="A20" s="154" t="s">
        <v>176</v>
      </c>
      <c r="B20" s="141" t="s">
        <v>177</v>
      </c>
      <c r="C20" s="24"/>
      <c r="D20" s="24"/>
      <c r="E20" s="24" t="s">
        <v>125</v>
      </c>
      <c r="F20" s="32">
        <f>C20-D20</f>
        <v>0</v>
      </c>
    </row>
    <row r="21" spans="1:7" x14ac:dyDescent="0.55000000000000004">
      <c r="A21" s="154" t="s">
        <v>238</v>
      </c>
      <c r="B21" s="141" t="s">
        <v>128</v>
      </c>
      <c r="C21" s="24"/>
      <c r="D21" s="24"/>
      <c r="E21" s="24" t="s">
        <v>172</v>
      </c>
      <c r="F21" s="32">
        <f>D21</f>
        <v>0</v>
      </c>
    </row>
    <row r="22" spans="1:7" x14ac:dyDescent="0.55000000000000004">
      <c r="A22" s="154" t="s">
        <v>239</v>
      </c>
      <c r="B22" s="141" t="s">
        <v>240</v>
      </c>
      <c r="C22" s="24"/>
      <c r="D22" s="24"/>
      <c r="E22" s="24" t="s">
        <v>125</v>
      </c>
      <c r="F22" s="32">
        <f>C22-D22</f>
        <v>0</v>
      </c>
    </row>
    <row r="23" spans="1:7" x14ac:dyDescent="0.55000000000000004">
      <c r="A23" s="154" t="s">
        <v>464</v>
      </c>
      <c r="B23" s="141" t="s">
        <v>313</v>
      </c>
      <c r="C23" s="24">
        <v>1000</v>
      </c>
      <c r="D23" s="24">
        <v>2000</v>
      </c>
      <c r="E23" s="24" t="s">
        <v>125</v>
      </c>
      <c r="F23" s="32">
        <f>C23</f>
        <v>1000</v>
      </c>
    </row>
    <row r="24" spans="1:7" x14ac:dyDescent="0.55000000000000004">
      <c r="A24" s="90" t="s">
        <v>314</v>
      </c>
      <c r="B24" s="141" t="s">
        <v>93</v>
      </c>
      <c r="C24" s="24"/>
      <c r="D24" s="24">
        <v>23550</v>
      </c>
      <c r="E24" s="24" t="s">
        <v>125</v>
      </c>
      <c r="F24" s="32">
        <f>C24</f>
        <v>0</v>
      </c>
    </row>
    <row r="25" spans="1:7" x14ac:dyDescent="0.55000000000000004">
      <c r="A25" s="90" t="s">
        <v>241</v>
      </c>
      <c r="B25" s="141" t="s">
        <v>94</v>
      </c>
      <c r="C25" s="24">
        <v>10000</v>
      </c>
      <c r="D25" s="24">
        <v>354086.72</v>
      </c>
      <c r="E25" s="24" t="s">
        <v>125</v>
      </c>
      <c r="F25" s="32">
        <f>C25-D25</f>
        <v>-344086.72</v>
      </c>
    </row>
    <row r="26" spans="1:7" x14ac:dyDescent="0.55000000000000004">
      <c r="A26" s="181" t="s">
        <v>465</v>
      </c>
      <c r="B26" s="141" t="s">
        <v>174</v>
      </c>
      <c r="C26" s="24"/>
      <c r="D26" s="24">
        <v>800</v>
      </c>
      <c r="E26" s="24" t="s">
        <v>172</v>
      </c>
      <c r="F26" s="32">
        <f>D26</f>
        <v>800</v>
      </c>
    </row>
    <row r="27" spans="1:7" x14ac:dyDescent="0.55000000000000004">
      <c r="A27" s="89" t="s">
        <v>45</v>
      </c>
      <c r="B27" s="144" t="s">
        <v>96</v>
      </c>
      <c r="C27" s="112">
        <f>SUM(C28)</f>
        <v>345600</v>
      </c>
      <c r="D27" s="112">
        <f>SUM(D28)</f>
        <v>506200.29</v>
      </c>
      <c r="E27" s="160" t="s">
        <v>60</v>
      </c>
      <c r="F27" s="145">
        <f>D27-C27</f>
        <v>160600.28999999998</v>
      </c>
      <c r="G27" s="33"/>
    </row>
    <row r="28" spans="1:7" x14ac:dyDescent="0.55000000000000004">
      <c r="A28" s="82" t="s">
        <v>46</v>
      </c>
      <c r="B28" s="141" t="s">
        <v>97</v>
      </c>
      <c r="C28" s="24">
        <v>345600</v>
      </c>
      <c r="D28" s="24">
        <v>506200.29</v>
      </c>
      <c r="E28" s="36" t="s">
        <v>60</v>
      </c>
      <c r="F28" s="32">
        <f>D28-C28</f>
        <v>160600.28999999998</v>
      </c>
      <c r="G28" s="33"/>
    </row>
    <row r="29" spans="1:7" x14ac:dyDescent="0.55000000000000004">
      <c r="A29" s="84" t="s">
        <v>47</v>
      </c>
      <c r="B29" s="144" t="s">
        <v>98</v>
      </c>
      <c r="C29" s="112">
        <f>SUM(C30)</f>
        <v>0</v>
      </c>
      <c r="D29" s="112">
        <f>SUM(D30)</f>
        <v>0</v>
      </c>
      <c r="E29" s="160" t="s">
        <v>60</v>
      </c>
      <c r="F29" s="145">
        <f>D29-C29</f>
        <v>0</v>
      </c>
      <c r="G29" s="33"/>
    </row>
    <row r="30" spans="1:7" x14ac:dyDescent="0.55000000000000004">
      <c r="A30" s="82" t="s">
        <v>2</v>
      </c>
      <c r="B30" s="141" t="s">
        <v>99</v>
      </c>
      <c r="C30" s="24"/>
      <c r="D30" s="24"/>
      <c r="E30" s="36" t="s">
        <v>60</v>
      </c>
      <c r="F30" s="32">
        <f>D30-C30</f>
        <v>0</v>
      </c>
      <c r="G30" s="33"/>
    </row>
    <row r="31" spans="1:7" x14ac:dyDescent="0.55000000000000004">
      <c r="A31" s="84" t="s">
        <v>48</v>
      </c>
      <c r="B31" s="144" t="s">
        <v>100</v>
      </c>
      <c r="C31" s="112">
        <f>C32+C33+C34+C35</f>
        <v>200000</v>
      </c>
      <c r="D31" s="112">
        <f>SUM(D32:D35)</f>
        <v>15150</v>
      </c>
      <c r="E31" s="160" t="s">
        <v>172</v>
      </c>
      <c r="F31" s="112">
        <v>786706.37</v>
      </c>
      <c r="G31" s="33"/>
    </row>
    <row r="32" spans="1:7" x14ac:dyDescent="0.55000000000000004">
      <c r="A32" s="82" t="s">
        <v>81</v>
      </c>
      <c r="B32" s="141" t="s">
        <v>101</v>
      </c>
      <c r="C32" s="24"/>
      <c r="D32" s="24">
        <v>0</v>
      </c>
      <c r="E32" s="79" t="s">
        <v>8</v>
      </c>
      <c r="F32" s="32">
        <v>500</v>
      </c>
      <c r="G32" s="33"/>
    </row>
    <row r="33" spans="1:7" x14ac:dyDescent="0.55000000000000004">
      <c r="A33" s="82" t="s">
        <v>82</v>
      </c>
      <c r="B33" s="141" t="s">
        <v>102</v>
      </c>
      <c r="C33" s="24"/>
      <c r="D33" s="24">
        <v>0</v>
      </c>
      <c r="E33" s="36" t="s">
        <v>125</v>
      </c>
      <c r="F33" s="32">
        <f>C33</f>
        <v>0</v>
      </c>
      <c r="G33" s="33"/>
    </row>
    <row r="34" spans="1:7" x14ac:dyDescent="0.55000000000000004">
      <c r="A34" s="82" t="s">
        <v>83</v>
      </c>
      <c r="B34" s="141" t="s">
        <v>103</v>
      </c>
      <c r="C34" s="24">
        <v>200000</v>
      </c>
      <c r="D34" s="24">
        <v>8000</v>
      </c>
      <c r="E34" s="115" t="s">
        <v>172</v>
      </c>
      <c r="F34" s="32">
        <f>D34-C34</f>
        <v>-192000</v>
      </c>
      <c r="G34" s="33"/>
    </row>
    <row r="35" spans="1:7" x14ac:dyDescent="0.55000000000000004">
      <c r="A35" s="82" t="s">
        <v>84</v>
      </c>
      <c r="B35" s="141" t="s">
        <v>104</v>
      </c>
      <c r="C35" s="24"/>
      <c r="D35" s="24">
        <v>7150</v>
      </c>
      <c r="E35" s="36" t="s">
        <v>60</v>
      </c>
      <c r="F35" s="32">
        <f>D35-C35</f>
        <v>7150</v>
      </c>
      <c r="G35" s="33"/>
    </row>
    <row r="36" spans="1:7" x14ac:dyDescent="0.55000000000000004">
      <c r="A36" s="84" t="s">
        <v>49</v>
      </c>
      <c r="B36" s="144" t="s">
        <v>105</v>
      </c>
      <c r="C36" s="112">
        <f>SUM(C37)</f>
        <v>0</v>
      </c>
      <c r="D36" s="112">
        <f>SUM(D37)</f>
        <v>0</v>
      </c>
      <c r="E36" s="160" t="s">
        <v>8</v>
      </c>
      <c r="F36" s="145">
        <f>C36-D36</f>
        <v>0</v>
      </c>
      <c r="G36" s="33"/>
    </row>
    <row r="37" spans="1:7" x14ac:dyDescent="0.55000000000000004">
      <c r="A37" s="85" t="s">
        <v>79</v>
      </c>
      <c r="B37" s="144" t="s">
        <v>106</v>
      </c>
      <c r="C37" s="110"/>
      <c r="D37" s="110">
        <v>0</v>
      </c>
      <c r="E37" s="83" t="s">
        <v>8</v>
      </c>
      <c r="F37" s="35">
        <f>C37-D37</f>
        <v>0</v>
      </c>
      <c r="G37" s="33"/>
    </row>
    <row r="38" spans="1:7" x14ac:dyDescent="0.55000000000000004">
      <c r="A38" s="87"/>
      <c r="B38" s="92"/>
      <c r="C38" s="26"/>
      <c r="D38" s="26"/>
      <c r="E38" s="165"/>
      <c r="F38" s="100"/>
      <c r="G38" s="33"/>
    </row>
    <row r="39" spans="1:7" x14ac:dyDescent="0.55000000000000004">
      <c r="A39" s="87"/>
      <c r="B39" s="92"/>
      <c r="C39" s="26"/>
      <c r="D39" s="26"/>
      <c r="E39" s="165"/>
      <c r="F39" s="100"/>
      <c r="G39" s="33"/>
    </row>
    <row r="40" spans="1:7" x14ac:dyDescent="0.55000000000000004">
      <c r="A40" s="87"/>
      <c r="B40" s="92"/>
      <c r="C40" s="26"/>
      <c r="D40" s="26"/>
      <c r="E40" s="165"/>
      <c r="F40" s="100"/>
      <c r="G40" s="33"/>
    </row>
    <row r="41" spans="1:7" x14ac:dyDescent="0.55000000000000004">
      <c r="A41" s="87"/>
      <c r="B41" s="92"/>
      <c r="C41" s="26"/>
      <c r="D41" s="26"/>
      <c r="E41" s="165"/>
      <c r="F41" s="100"/>
      <c r="G41" s="33"/>
    </row>
    <row r="42" spans="1:7" x14ac:dyDescent="0.55000000000000004">
      <c r="A42" s="87"/>
      <c r="B42" s="92"/>
      <c r="C42" s="26"/>
      <c r="D42" s="26"/>
      <c r="E42" s="165"/>
      <c r="F42" s="100"/>
      <c r="G42" s="33"/>
    </row>
    <row r="43" spans="1:7" x14ac:dyDescent="0.55000000000000004">
      <c r="A43" s="87"/>
      <c r="B43" s="92"/>
      <c r="C43" s="26"/>
      <c r="D43" s="26"/>
      <c r="E43" s="165"/>
      <c r="F43" s="100"/>
      <c r="G43" s="33"/>
    </row>
    <row r="44" spans="1:7" x14ac:dyDescent="0.55000000000000004">
      <c r="A44" s="87"/>
      <c r="B44" s="92"/>
      <c r="C44" s="26"/>
      <c r="D44" s="26"/>
      <c r="E44" s="165"/>
      <c r="F44" s="100"/>
      <c r="G44" s="33"/>
    </row>
    <row r="45" spans="1:7" x14ac:dyDescent="0.55000000000000004">
      <c r="A45" s="87"/>
      <c r="B45" s="92"/>
      <c r="C45" s="26"/>
      <c r="D45" s="26"/>
      <c r="E45" s="165"/>
      <c r="F45" s="100"/>
      <c r="G45" s="33"/>
    </row>
    <row r="46" spans="1:7" x14ac:dyDescent="0.55000000000000004">
      <c r="A46" s="519" t="s">
        <v>3</v>
      </c>
      <c r="B46" s="519"/>
      <c r="C46" s="519"/>
      <c r="D46" s="519"/>
      <c r="E46" s="519"/>
      <c r="F46" s="519"/>
      <c r="G46" s="33"/>
    </row>
    <row r="47" spans="1:7" ht="21.75" customHeight="1" x14ac:dyDescent="0.55000000000000004">
      <c r="A47" s="515" t="s">
        <v>6</v>
      </c>
      <c r="B47" s="517" t="s">
        <v>31</v>
      </c>
      <c r="C47" s="515" t="s">
        <v>7</v>
      </c>
      <c r="D47" s="188" t="s">
        <v>57</v>
      </c>
      <c r="E47" s="83" t="s">
        <v>60</v>
      </c>
      <c r="F47" s="83" t="s">
        <v>61</v>
      </c>
      <c r="G47" s="33"/>
    </row>
    <row r="48" spans="1:7" ht="21.75" customHeight="1" x14ac:dyDescent="0.55000000000000004">
      <c r="A48" s="516"/>
      <c r="B48" s="518"/>
      <c r="C48" s="516"/>
      <c r="D48" s="146" t="s">
        <v>1</v>
      </c>
      <c r="E48" s="83" t="s">
        <v>8</v>
      </c>
      <c r="F48" s="118" t="s">
        <v>0</v>
      </c>
      <c r="G48" s="33"/>
    </row>
    <row r="49" spans="1:7" x14ac:dyDescent="0.55000000000000004">
      <c r="A49" s="84" t="s">
        <v>50</v>
      </c>
      <c r="B49" s="141" t="s">
        <v>107</v>
      </c>
      <c r="C49" s="24"/>
      <c r="D49" s="24"/>
      <c r="E49" s="81"/>
      <c r="F49" s="147"/>
      <c r="G49" s="33"/>
    </row>
    <row r="50" spans="1:7" x14ac:dyDescent="0.55000000000000004">
      <c r="A50" s="84" t="s">
        <v>51</v>
      </c>
      <c r="B50" s="144"/>
      <c r="C50" s="112">
        <f>SUM(C51:C62)</f>
        <v>21824856</v>
      </c>
      <c r="D50" s="112">
        <f>SUM(D51:D62)</f>
        <v>26273053.369999997</v>
      </c>
      <c r="E50" s="160" t="s">
        <v>60</v>
      </c>
      <c r="F50" s="112">
        <f t="shared" ref="F50:F56" si="1">D50-C50</f>
        <v>4448197.3699999973</v>
      </c>
      <c r="G50" s="33"/>
    </row>
    <row r="51" spans="1:7" x14ac:dyDescent="0.55000000000000004">
      <c r="A51" s="82" t="s">
        <v>178</v>
      </c>
      <c r="B51" s="141" t="s">
        <v>120</v>
      </c>
      <c r="C51" s="24">
        <v>9000000</v>
      </c>
      <c r="D51" s="24">
        <v>10577845.869999999</v>
      </c>
      <c r="E51" s="79" t="s">
        <v>172</v>
      </c>
      <c r="F51" s="32">
        <f t="shared" si="1"/>
        <v>1577845.8699999992</v>
      </c>
      <c r="G51" s="33"/>
    </row>
    <row r="52" spans="1:7" x14ac:dyDescent="0.55000000000000004">
      <c r="A52" s="82" t="s">
        <v>179</v>
      </c>
      <c r="B52" s="141" t="s">
        <v>108</v>
      </c>
      <c r="C52" s="24">
        <v>5359800</v>
      </c>
      <c r="D52" s="24">
        <v>4927351.66</v>
      </c>
      <c r="E52" s="115" t="s">
        <v>172</v>
      </c>
      <c r="F52" s="32">
        <f t="shared" si="1"/>
        <v>-432448.33999999985</v>
      </c>
      <c r="G52" s="33"/>
    </row>
    <row r="53" spans="1:7" x14ac:dyDescent="0.55000000000000004">
      <c r="A53" s="82" t="s">
        <v>52</v>
      </c>
      <c r="B53" s="141" t="s">
        <v>109</v>
      </c>
      <c r="C53" s="24">
        <v>61000</v>
      </c>
      <c r="D53" s="24">
        <v>87309.75</v>
      </c>
      <c r="E53" s="36" t="s">
        <v>172</v>
      </c>
      <c r="F53" s="32">
        <f t="shared" si="1"/>
        <v>26309.75</v>
      </c>
      <c r="G53" s="33"/>
    </row>
    <row r="54" spans="1:7" x14ac:dyDescent="0.55000000000000004">
      <c r="A54" s="82" t="s">
        <v>53</v>
      </c>
      <c r="B54" s="141" t="s">
        <v>110</v>
      </c>
      <c r="C54" s="24">
        <v>2663056</v>
      </c>
      <c r="D54" s="24">
        <v>2938351.09</v>
      </c>
      <c r="E54" s="36" t="s">
        <v>172</v>
      </c>
      <c r="F54" s="32">
        <f t="shared" si="1"/>
        <v>275295.08999999985</v>
      </c>
      <c r="G54" s="33"/>
    </row>
    <row r="55" spans="1:7" x14ac:dyDescent="0.55000000000000004">
      <c r="A55" s="82" t="s">
        <v>54</v>
      </c>
      <c r="B55" s="141" t="s">
        <v>111</v>
      </c>
      <c r="C55" s="24">
        <v>3571000</v>
      </c>
      <c r="D55" s="24">
        <v>7081080.4199999999</v>
      </c>
      <c r="E55" s="36" t="s">
        <v>172</v>
      </c>
      <c r="F55" s="32">
        <f t="shared" si="1"/>
        <v>3510080.42</v>
      </c>
      <c r="G55" s="33"/>
    </row>
    <row r="56" spans="1:7" x14ac:dyDescent="0.55000000000000004">
      <c r="A56" s="82" t="s">
        <v>55</v>
      </c>
      <c r="B56" s="141" t="s">
        <v>112</v>
      </c>
      <c r="C56" s="24">
        <v>88000</v>
      </c>
      <c r="D56" s="24">
        <v>82846.61</v>
      </c>
      <c r="E56" s="36" t="s">
        <v>172</v>
      </c>
      <c r="F56" s="32">
        <f t="shared" si="1"/>
        <v>-5153.3899999999994</v>
      </c>
      <c r="G56" s="33"/>
    </row>
    <row r="57" spans="1:7" x14ac:dyDescent="0.55000000000000004">
      <c r="A57" s="82" t="s">
        <v>113</v>
      </c>
      <c r="B57" s="141" t="s">
        <v>114</v>
      </c>
      <c r="C57" s="24">
        <v>206000</v>
      </c>
      <c r="D57" s="24">
        <v>118767.07</v>
      </c>
      <c r="E57" s="36" t="s">
        <v>125</v>
      </c>
      <c r="F57" s="32">
        <f>C57-D57</f>
        <v>87232.93</v>
      </c>
      <c r="G57" s="33"/>
    </row>
    <row r="58" spans="1:7" x14ac:dyDescent="0.55000000000000004">
      <c r="A58" s="189" t="s">
        <v>180</v>
      </c>
      <c r="B58" s="141" t="s">
        <v>116</v>
      </c>
      <c r="C58" s="24">
        <v>8000</v>
      </c>
      <c r="D58" s="24">
        <v>10684.55</v>
      </c>
      <c r="E58" s="36" t="s">
        <v>125</v>
      </c>
      <c r="F58" s="32">
        <f>C58-D58</f>
        <v>-2684.5499999999993</v>
      </c>
      <c r="G58" s="33"/>
    </row>
    <row r="59" spans="1:7" x14ac:dyDescent="0.55000000000000004">
      <c r="A59" s="82" t="s">
        <v>115</v>
      </c>
      <c r="B59" s="141" t="s">
        <v>117</v>
      </c>
      <c r="C59" s="24">
        <v>316000</v>
      </c>
      <c r="D59" s="24">
        <v>200852</v>
      </c>
      <c r="E59" s="36" t="s">
        <v>172</v>
      </c>
      <c r="F59" s="32">
        <f>D59-C59</f>
        <v>-115148</v>
      </c>
      <c r="G59" s="33"/>
    </row>
    <row r="60" spans="1:7" x14ac:dyDescent="0.55000000000000004">
      <c r="A60" s="189" t="s">
        <v>181</v>
      </c>
      <c r="B60" s="141" t="s">
        <v>118</v>
      </c>
      <c r="C60" s="24"/>
      <c r="D60" s="24"/>
      <c r="E60" s="36" t="s">
        <v>125</v>
      </c>
      <c r="F60" s="32">
        <f>C60</f>
        <v>0</v>
      </c>
      <c r="G60" s="33"/>
    </row>
    <row r="61" spans="1:7" x14ac:dyDescent="0.55000000000000004">
      <c r="A61" s="189" t="s">
        <v>182</v>
      </c>
      <c r="B61" s="141" t="s">
        <v>183</v>
      </c>
      <c r="C61" s="24">
        <v>552000</v>
      </c>
      <c r="D61" s="24">
        <v>244026.15</v>
      </c>
      <c r="E61" s="36" t="s">
        <v>172</v>
      </c>
      <c r="F61" s="32">
        <f>D61-C61</f>
        <v>-307973.84999999998</v>
      </c>
      <c r="G61" s="33"/>
    </row>
    <row r="62" spans="1:7" ht="24.75" thickBot="1" x14ac:dyDescent="0.6">
      <c r="A62" s="189" t="s">
        <v>466</v>
      </c>
      <c r="B62" s="148" t="s">
        <v>119</v>
      </c>
      <c r="C62" s="30"/>
      <c r="D62" s="30">
        <v>3938.2</v>
      </c>
      <c r="E62" s="71" t="s">
        <v>125</v>
      </c>
      <c r="F62" s="35">
        <f>D62-C62</f>
        <v>3938.2</v>
      </c>
      <c r="G62" s="33"/>
    </row>
    <row r="63" spans="1:7" ht="24.75" thickTop="1" x14ac:dyDescent="0.55000000000000004">
      <c r="A63" s="149" t="s">
        <v>56</v>
      </c>
      <c r="B63" s="150" t="s">
        <v>184</v>
      </c>
      <c r="C63" s="23"/>
      <c r="D63" s="23">
        <v>0</v>
      </c>
      <c r="E63" s="81"/>
      <c r="F63" s="31">
        <v>0</v>
      </c>
      <c r="G63" s="33"/>
    </row>
    <row r="64" spans="1:7" x14ac:dyDescent="0.55000000000000004">
      <c r="A64" s="151" t="s">
        <v>185</v>
      </c>
      <c r="B64" s="193"/>
      <c r="C64" s="112">
        <f>SUM(C65:C67)</f>
        <v>35856944</v>
      </c>
      <c r="D64" s="112">
        <f>SUM(D65:D67)</f>
        <v>41007763.399999999</v>
      </c>
      <c r="E64" s="83" t="s">
        <v>125</v>
      </c>
      <c r="F64" s="153">
        <f>C64-D64</f>
        <v>-5150819.3999999985</v>
      </c>
      <c r="G64" s="33"/>
    </row>
    <row r="65" spans="1:7" x14ac:dyDescent="0.55000000000000004">
      <c r="B65" s="150" t="s">
        <v>186</v>
      </c>
      <c r="C65" s="24">
        <v>0</v>
      </c>
      <c r="D65" s="24">
        <v>0</v>
      </c>
      <c r="E65" s="36"/>
      <c r="F65" s="32">
        <v>0</v>
      </c>
      <c r="G65" s="33"/>
    </row>
    <row r="66" spans="1:7" x14ac:dyDescent="0.55000000000000004">
      <c r="A66" s="25" t="s">
        <v>187</v>
      </c>
      <c r="B66" s="190" t="s">
        <v>188</v>
      </c>
      <c r="C66" s="24">
        <v>0</v>
      </c>
      <c r="D66" s="24">
        <v>0</v>
      </c>
      <c r="E66" s="36"/>
      <c r="F66" s="32">
        <v>0</v>
      </c>
      <c r="G66" s="33"/>
    </row>
    <row r="67" spans="1:7" x14ac:dyDescent="0.55000000000000004">
      <c r="A67" s="29" t="s">
        <v>189</v>
      </c>
      <c r="B67" s="194" t="s">
        <v>190</v>
      </c>
      <c r="C67" s="152">
        <v>35856944</v>
      </c>
      <c r="D67" s="152">
        <v>41007763.399999999</v>
      </c>
      <c r="E67" s="71" t="s">
        <v>125</v>
      </c>
      <c r="F67" s="35">
        <f>C67-D67</f>
        <v>-5150819.3999999985</v>
      </c>
      <c r="G67" s="33"/>
    </row>
    <row r="68" spans="1:7" x14ac:dyDescent="0.55000000000000004">
      <c r="A68" s="151" t="s">
        <v>214</v>
      </c>
      <c r="B68" s="190"/>
      <c r="C68" s="142"/>
      <c r="D68" s="142"/>
      <c r="E68" s="36"/>
      <c r="F68" s="32"/>
      <c r="G68" s="33"/>
    </row>
    <row r="69" spans="1:7" x14ac:dyDescent="0.55000000000000004">
      <c r="A69" s="151" t="s">
        <v>215</v>
      </c>
      <c r="B69" s="144"/>
      <c r="C69" s="112">
        <f>SUM(C70:C72)</f>
        <v>0</v>
      </c>
      <c r="D69" s="112">
        <f>SUM(D70:D72)</f>
        <v>0</v>
      </c>
      <c r="E69" s="83" t="s">
        <v>172</v>
      </c>
      <c r="F69" s="153">
        <f>D69</f>
        <v>0</v>
      </c>
      <c r="G69" s="33"/>
    </row>
    <row r="70" spans="1:7" x14ac:dyDescent="0.55000000000000004">
      <c r="A70" s="82" t="s">
        <v>213</v>
      </c>
      <c r="B70" s="190" t="s">
        <v>212</v>
      </c>
      <c r="C70" s="142">
        <v>0</v>
      </c>
      <c r="D70" s="142">
        <v>0</v>
      </c>
      <c r="E70" s="36"/>
      <c r="F70" s="32">
        <v>0</v>
      </c>
      <c r="G70" s="33"/>
    </row>
    <row r="71" spans="1:7" x14ac:dyDescent="0.55000000000000004">
      <c r="A71" s="82" t="s">
        <v>203</v>
      </c>
      <c r="B71" s="190" t="s">
        <v>210</v>
      </c>
      <c r="C71" s="142">
        <v>0</v>
      </c>
      <c r="D71" s="142"/>
      <c r="E71" s="36" t="s">
        <v>172</v>
      </c>
      <c r="F71" s="32">
        <f>D71</f>
        <v>0</v>
      </c>
      <c r="G71" s="33"/>
    </row>
    <row r="72" spans="1:7" x14ac:dyDescent="0.55000000000000004">
      <c r="A72" s="82" t="s">
        <v>16</v>
      </c>
      <c r="B72" s="190" t="s">
        <v>211</v>
      </c>
      <c r="C72" s="152">
        <v>0</v>
      </c>
      <c r="D72" s="152"/>
      <c r="E72" s="71" t="s">
        <v>172</v>
      </c>
      <c r="F72" s="35">
        <f>D72</f>
        <v>0</v>
      </c>
      <c r="G72" s="33"/>
    </row>
    <row r="73" spans="1:7" s="28" customFormat="1" x14ac:dyDescent="0.55000000000000004">
      <c r="A73" s="160" t="s">
        <v>5</v>
      </c>
      <c r="B73" s="193"/>
      <c r="C73" s="112">
        <f>SUM(C8+C13+C27+C29+C31+C36+C50+C64)</f>
        <v>58720800</v>
      </c>
      <c r="D73" s="112">
        <f>SUM(D8+D13+D27+D29+D31+D36+D50+D64)</f>
        <v>68691211.319999993</v>
      </c>
      <c r="E73" s="160" t="s">
        <v>172</v>
      </c>
      <c r="F73" s="145">
        <v>2928038.48</v>
      </c>
      <c r="G73" s="195"/>
    </row>
    <row r="74" spans="1:7" s="28" customFormat="1" ht="24.75" thickBot="1" x14ac:dyDescent="0.6">
      <c r="A74" s="160" t="s">
        <v>65</v>
      </c>
      <c r="B74" s="193"/>
      <c r="C74" s="112"/>
      <c r="D74" s="180">
        <f>SUM(D73+D69)</f>
        <v>68691211.319999993</v>
      </c>
      <c r="E74" s="160"/>
      <c r="F74" s="145"/>
      <c r="G74" s="195"/>
    </row>
    <row r="75" spans="1:7" ht="24.75" thickTop="1" x14ac:dyDescent="0.55000000000000004"/>
  </sheetData>
  <mergeCells count="10">
    <mergeCell ref="A47:A48"/>
    <mergeCell ref="B47:B48"/>
    <mergeCell ref="C47:C48"/>
    <mergeCell ref="A1:F1"/>
    <mergeCell ref="A2:F2"/>
    <mergeCell ref="A3:F3"/>
    <mergeCell ref="A5:A6"/>
    <mergeCell ref="B5:B6"/>
    <mergeCell ref="C5:C6"/>
    <mergeCell ref="A46:F46"/>
  </mergeCells>
  <phoneticPr fontId="2" type="noConversion"/>
  <pageMargins left="0.39370078740157483" right="0" top="0.51181102362204722" bottom="0" header="0.51181102362204722" footer="0.51181102362204722"/>
  <pageSetup paperSize="9" scale="95" orientation="portrait" horizont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5"/>
  <sheetViews>
    <sheetView workbookViewId="0">
      <selection activeCell="C1" sqref="C1"/>
    </sheetView>
  </sheetViews>
  <sheetFormatPr defaultRowHeight="24" x14ac:dyDescent="0.55000000000000004"/>
  <cols>
    <col min="1" max="1" width="4.85546875" style="4" customWidth="1"/>
    <col min="2" max="2" width="52.85546875" style="4" customWidth="1"/>
    <col min="3" max="3" width="23.28515625" style="4" customWidth="1"/>
    <col min="4" max="4" width="15.140625" style="5" customWidth="1"/>
    <col min="5" max="5" width="16.5703125" style="4" customWidth="1"/>
    <col min="6" max="8" width="16.42578125" style="4" hidden="1" customWidth="1"/>
    <col min="9" max="9" width="23" style="4" hidden="1" customWidth="1"/>
    <col min="10" max="10" width="15.7109375" style="4" bestFit="1" customWidth="1"/>
    <col min="11" max="11" width="23" style="4" customWidth="1"/>
    <col min="12" max="257" width="9.140625" style="4"/>
    <col min="258" max="258" width="4.85546875" style="4" customWidth="1"/>
    <col min="259" max="259" width="87.28515625" style="4" bestFit="1" customWidth="1"/>
    <col min="260" max="260" width="15.140625" style="4" customWidth="1"/>
    <col min="261" max="261" width="16.5703125" style="4" customWidth="1"/>
    <col min="262" max="265" width="0" style="4" hidden="1" customWidth="1"/>
    <col min="266" max="266" width="15.7109375" style="4" bestFit="1" customWidth="1"/>
    <col min="267" max="267" width="23" style="4" customWidth="1"/>
    <col min="268" max="513" width="9.140625" style="4"/>
    <col min="514" max="514" width="4.85546875" style="4" customWidth="1"/>
    <col min="515" max="515" width="87.28515625" style="4" bestFit="1" customWidth="1"/>
    <col min="516" max="516" width="15.140625" style="4" customWidth="1"/>
    <col min="517" max="517" width="16.5703125" style="4" customWidth="1"/>
    <col min="518" max="521" width="0" style="4" hidden="1" customWidth="1"/>
    <col min="522" max="522" width="15.7109375" style="4" bestFit="1" customWidth="1"/>
    <col min="523" max="523" width="23" style="4" customWidth="1"/>
    <col min="524" max="769" width="9.140625" style="4"/>
    <col min="770" max="770" width="4.85546875" style="4" customWidth="1"/>
    <col min="771" max="771" width="87.28515625" style="4" bestFit="1" customWidth="1"/>
    <col min="772" max="772" width="15.140625" style="4" customWidth="1"/>
    <col min="773" max="773" width="16.5703125" style="4" customWidth="1"/>
    <col min="774" max="777" width="0" style="4" hidden="1" customWidth="1"/>
    <col min="778" max="778" width="15.7109375" style="4" bestFit="1" customWidth="1"/>
    <col min="779" max="779" width="23" style="4" customWidth="1"/>
    <col min="780" max="1025" width="9.140625" style="4"/>
    <col min="1026" max="1026" width="4.85546875" style="4" customWidth="1"/>
    <col min="1027" max="1027" width="87.28515625" style="4" bestFit="1" customWidth="1"/>
    <col min="1028" max="1028" width="15.140625" style="4" customWidth="1"/>
    <col min="1029" max="1029" width="16.5703125" style="4" customWidth="1"/>
    <col min="1030" max="1033" width="0" style="4" hidden="1" customWidth="1"/>
    <col min="1034" max="1034" width="15.7109375" style="4" bestFit="1" customWidth="1"/>
    <col min="1035" max="1035" width="23" style="4" customWidth="1"/>
    <col min="1036" max="1281" width="9.140625" style="4"/>
    <col min="1282" max="1282" width="4.85546875" style="4" customWidth="1"/>
    <col min="1283" max="1283" width="87.28515625" style="4" bestFit="1" customWidth="1"/>
    <col min="1284" max="1284" width="15.140625" style="4" customWidth="1"/>
    <col min="1285" max="1285" width="16.5703125" style="4" customWidth="1"/>
    <col min="1286" max="1289" width="0" style="4" hidden="1" customWidth="1"/>
    <col min="1290" max="1290" width="15.7109375" style="4" bestFit="1" customWidth="1"/>
    <col min="1291" max="1291" width="23" style="4" customWidth="1"/>
    <col min="1292" max="1537" width="9.140625" style="4"/>
    <col min="1538" max="1538" width="4.85546875" style="4" customWidth="1"/>
    <col min="1539" max="1539" width="87.28515625" style="4" bestFit="1" customWidth="1"/>
    <col min="1540" max="1540" width="15.140625" style="4" customWidth="1"/>
    <col min="1541" max="1541" width="16.5703125" style="4" customWidth="1"/>
    <col min="1542" max="1545" width="0" style="4" hidden="1" customWidth="1"/>
    <col min="1546" max="1546" width="15.7109375" style="4" bestFit="1" customWidth="1"/>
    <col min="1547" max="1547" width="23" style="4" customWidth="1"/>
    <col min="1548" max="1793" width="9.140625" style="4"/>
    <col min="1794" max="1794" width="4.85546875" style="4" customWidth="1"/>
    <col min="1795" max="1795" width="87.28515625" style="4" bestFit="1" customWidth="1"/>
    <col min="1796" max="1796" width="15.140625" style="4" customWidth="1"/>
    <col min="1797" max="1797" width="16.5703125" style="4" customWidth="1"/>
    <col min="1798" max="1801" width="0" style="4" hidden="1" customWidth="1"/>
    <col min="1802" max="1802" width="15.7109375" style="4" bestFit="1" customWidth="1"/>
    <col min="1803" max="1803" width="23" style="4" customWidth="1"/>
    <col min="1804" max="2049" width="9.140625" style="4"/>
    <col min="2050" max="2050" width="4.85546875" style="4" customWidth="1"/>
    <col min="2051" max="2051" width="87.28515625" style="4" bestFit="1" customWidth="1"/>
    <col min="2052" max="2052" width="15.140625" style="4" customWidth="1"/>
    <col min="2053" max="2053" width="16.5703125" style="4" customWidth="1"/>
    <col min="2054" max="2057" width="0" style="4" hidden="1" customWidth="1"/>
    <col min="2058" max="2058" width="15.7109375" style="4" bestFit="1" customWidth="1"/>
    <col min="2059" max="2059" width="23" style="4" customWidth="1"/>
    <col min="2060" max="2305" width="9.140625" style="4"/>
    <col min="2306" max="2306" width="4.85546875" style="4" customWidth="1"/>
    <col min="2307" max="2307" width="87.28515625" style="4" bestFit="1" customWidth="1"/>
    <col min="2308" max="2308" width="15.140625" style="4" customWidth="1"/>
    <col min="2309" max="2309" width="16.5703125" style="4" customWidth="1"/>
    <col min="2310" max="2313" width="0" style="4" hidden="1" customWidth="1"/>
    <col min="2314" max="2314" width="15.7109375" style="4" bestFit="1" customWidth="1"/>
    <col min="2315" max="2315" width="23" style="4" customWidth="1"/>
    <col min="2316" max="2561" width="9.140625" style="4"/>
    <col min="2562" max="2562" width="4.85546875" style="4" customWidth="1"/>
    <col min="2563" max="2563" width="87.28515625" style="4" bestFit="1" customWidth="1"/>
    <col min="2564" max="2564" width="15.140625" style="4" customWidth="1"/>
    <col min="2565" max="2565" width="16.5703125" style="4" customWidth="1"/>
    <col min="2566" max="2569" width="0" style="4" hidden="1" customWidth="1"/>
    <col min="2570" max="2570" width="15.7109375" style="4" bestFit="1" customWidth="1"/>
    <col min="2571" max="2571" width="23" style="4" customWidth="1"/>
    <col min="2572" max="2817" width="9.140625" style="4"/>
    <col min="2818" max="2818" width="4.85546875" style="4" customWidth="1"/>
    <col min="2819" max="2819" width="87.28515625" style="4" bestFit="1" customWidth="1"/>
    <col min="2820" max="2820" width="15.140625" style="4" customWidth="1"/>
    <col min="2821" max="2821" width="16.5703125" style="4" customWidth="1"/>
    <col min="2822" max="2825" width="0" style="4" hidden="1" customWidth="1"/>
    <col min="2826" max="2826" width="15.7109375" style="4" bestFit="1" customWidth="1"/>
    <col min="2827" max="2827" width="23" style="4" customWidth="1"/>
    <col min="2828" max="3073" width="9.140625" style="4"/>
    <col min="3074" max="3074" width="4.85546875" style="4" customWidth="1"/>
    <col min="3075" max="3075" width="87.28515625" style="4" bestFit="1" customWidth="1"/>
    <col min="3076" max="3076" width="15.140625" style="4" customWidth="1"/>
    <col min="3077" max="3077" width="16.5703125" style="4" customWidth="1"/>
    <col min="3078" max="3081" width="0" style="4" hidden="1" customWidth="1"/>
    <col min="3082" max="3082" width="15.7109375" style="4" bestFit="1" customWidth="1"/>
    <col min="3083" max="3083" width="23" style="4" customWidth="1"/>
    <col min="3084" max="3329" width="9.140625" style="4"/>
    <col min="3330" max="3330" width="4.85546875" style="4" customWidth="1"/>
    <col min="3331" max="3331" width="87.28515625" style="4" bestFit="1" customWidth="1"/>
    <col min="3332" max="3332" width="15.140625" style="4" customWidth="1"/>
    <col min="3333" max="3333" width="16.5703125" style="4" customWidth="1"/>
    <col min="3334" max="3337" width="0" style="4" hidden="1" customWidth="1"/>
    <col min="3338" max="3338" width="15.7109375" style="4" bestFit="1" customWidth="1"/>
    <col min="3339" max="3339" width="23" style="4" customWidth="1"/>
    <col min="3340" max="3585" width="9.140625" style="4"/>
    <col min="3586" max="3586" width="4.85546875" style="4" customWidth="1"/>
    <col min="3587" max="3587" width="87.28515625" style="4" bestFit="1" customWidth="1"/>
    <col min="3588" max="3588" width="15.140625" style="4" customWidth="1"/>
    <col min="3589" max="3589" width="16.5703125" style="4" customWidth="1"/>
    <col min="3590" max="3593" width="0" style="4" hidden="1" customWidth="1"/>
    <col min="3594" max="3594" width="15.7109375" style="4" bestFit="1" customWidth="1"/>
    <col min="3595" max="3595" width="23" style="4" customWidth="1"/>
    <col min="3596" max="3841" width="9.140625" style="4"/>
    <col min="3842" max="3842" width="4.85546875" style="4" customWidth="1"/>
    <col min="3843" max="3843" width="87.28515625" style="4" bestFit="1" customWidth="1"/>
    <col min="3844" max="3844" width="15.140625" style="4" customWidth="1"/>
    <col min="3845" max="3845" width="16.5703125" style="4" customWidth="1"/>
    <col min="3846" max="3849" width="0" style="4" hidden="1" customWidth="1"/>
    <col min="3850" max="3850" width="15.7109375" style="4" bestFit="1" customWidth="1"/>
    <col min="3851" max="3851" width="23" style="4" customWidth="1"/>
    <col min="3852" max="4097" width="9.140625" style="4"/>
    <col min="4098" max="4098" width="4.85546875" style="4" customWidth="1"/>
    <col min="4099" max="4099" width="87.28515625" style="4" bestFit="1" customWidth="1"/>
    <col min="4100" max="4100" width="15.140625" style="4" customWidth="1"/>
    <col min="4101" max="4101" width="16.5703125" style="4" customWidth="1"/>
    <col min="4102" max="4105" width="0" style="4" hidden="1" customWidth="1"/>
    <col min="4106" max="4106" width="15.7109375" style="4" bestFit="1" customWidth="1"/>
    <col min="4107" max="4107" width="23" style="4" customWidth="1"/>
    <col min="4108" max="4353" width="9.140625" style="4"/>
    <col min="4354" max="4354" width="4.85546875" style="4" customWidth="1"/>
    <col min="4355" max="4355" width="87.28515625" style="4" bestFit="1" customWidth="1"/>
    <col min="4356" max="4356" width="15.140625" style="4" customWidth="1"/>
    <col min="4357" max="4357" width="16.5703125" style="4" customWidth="1"/>
    <col min="4358" max="4361" width="0" style="4" hidden="1" customWidth="1"/>
    <col min="4362" max="4362" width="15.7109375" style="4" bestFit="1" customWidth="1"/>
    <col min="4363" max="4363" width="23" style="4" customWidth="1"/>
    <col min="4364" max="4609" width="9.140625" style="4"/>
    <col min="4610" max="4610" width="4.85546875" style="4" customWidth="1"/>
    <col min="4611" max="4611" width="87.28515625" style="4" bestFit="1" customWidth="1"/>
    <col min="4612" max="4612" width="15.140625" style="4" customWidth="1"/>
    <col min="4613" max="4613" width="16.5703125" style="4" customWidth="1"/>
    <col min="4614" max="4617" width="0" style="4" hidden="1" customWidth="1"/>
    <col min="4618" max="4618" width="15.7109375" style="4" bestFit="1" customWidth="1"/>
    <col min="4619" max="4619" width="23" style="4" customWidth="1"/>
    <col min="4620" max="4865" width="9.140625" style="4"/>
    <col min="4866" max="4866" width="4.85546875" style="4" customWidth="1"/>
    <col min="4867" max="4867" width="87.28515625" style="4" bestFit="1" customWidth="1"/>
    <col min="4868" max="4868" width="15.140625" style="4" customWidth="1"/>
    <col min="4869" max="4869" width="16.5703125" style="4" customWidth="1"/>
    <col min="4870" max="4873" width="0" style="4" hidden="1" customWidth="1"/>
    <col min="4874" max="4874" width="15.7109375" style="4" bestFit="1" customWidth="1"/>
    <col min="4875" max="4875" width="23" style="4" customWidth="1"/>
    <col min="4876" max="5121" width="9.140625" style="4"/>
    <col min="5122" max="5122" width="4.85546875" style="4" customWidth="1"/>
    <col min="5123" max="5123" width="87.28515625" style="4" bestFit="1" customWidth="1"/>
    <col min="5124" max="5124" width="15.140625" style="4" customWidth="1"/>
    <col min="5125" max="5125" width="16.5703125" style="4" customWidth="1"/>
    <col min="5126" max="5129" width="0" style="4" hidden="1" customWidth="1"/>
    <col min="5130" max="5130" width="15.7109375" style="4" bestFit="1" customWidth="1"/>
    <col min="5131" max="5131" width="23" style="4" customWidth="1"/>
    <col min="5132" max="5377" width="9.140625" style="4"/>
    <col min="5378" max="5378" width="4.85546875" style="4" customWidth="1"/>
    <col min="5379" max="5379" width="87.28515625" style="4" bestFit="1" customWidth="1"/>
    <col min="5380" max="5380" width="15.140625" style="4" customWidth="1"/>
    <col min="5381" max="5381" width="16.5703125" style="4" customWidth="1"/>
    <col min="5382" max="5385" width="0" style="4" hidden="1" customWidth="1"/>
    <col min="5386" max="5386" width="15.7109375" style="4" bestFit="1" customWidth="1"/>
    <col min="5387" max="5387" width="23" style="4" customWidth="1"/>
    <col min="5388" max="5633" width="9.140625" style="4"/>
    <col min="5634" max="5634" width="4.85546875" style="4" customWidth="1"/>
    <col min="5635" max="5635" width="87.28515625" style="4" bestFit="1" customWidth="1"/>
    <col min="5636" max="5636" width="15.140625" style="4" customWidth="1"/>
    <col min="5637" max="5637" width="16.5703125" style="4" customWidth="1"/>
    <col min="5638" max="5641" width="0" style="4" hidden="1" customWidth="1"/>
    <col min="5642" max="5642" width="15.7109375" style="4" bestFit="1" customWidth="1"/>
    <col min="5643" max="5643" width="23" style="4" customWidth="1"/>
    <col min="5644" max="5889" width="9.140625" style="4"/>
    <col min="5890" max="5890" width="4.85546875" style="4" customWidth="1"/>
    <col min="5891" max="5891" width="87.28515625" style="4" bestFit="1" customWidth="1"/>
    <col min="5892" max="5892" width="15.140625" style="4" customWidth="1"/>
    <col min="5893" max="5893" width="16.5703125" style="4" customWidth="1"/>
    <col min="5894" max="5897" width="0" style="4" hidden="1" customWidth="1"/>
    <col min="5898" max="5898" width="15.7109375" style="4" bestFit="1" customWidth="1"/>
    <col min="5899" max="5899" width="23" style="4" customWidth="1"/>
    <col min="5900" max="6145" width="9.140625" style="4"/>
    <col min="6146" max="6146" width="4.85546875" style="4" customWidth="1"/>
    <col min="6147" max="6147" width="87.28515625" style="4" bestFit="1" customWidth="1"/>
    <col min="6148" max="6148" width="15.140625" style="4" customWidth="1"/>
    <col min="6149" max="6149" width="16.5703125" style="4" customWidth="1"/>
    <col min="6150" max="6153" width="0" style="4" hidden="1" customWidth="1"/>
    <col min="6154" max="6154" width="15.7109375" style="4" bestFit="1" customWidth="1"/>
    <col min="6155" max="6155" width="23" style="4" customWidth="1"/>
    <col min="6156" max="6401" width="9.140625" style="4"/>
    <col min="6402" max="6402" width="4.85546875" style="4" customWidth="1"/>
    <col min="6403" max="6403" width="87.28515625" style="4" bestFit="1" customWidth="1"/>
    <col min="6404" max="6404" width="15.140625" style="4" customWidth="1"/>
    <col min="6405" max="6405" width="16.5703125" style="4" customWidth="1"/>
    <col min="6406" max="6409" width="0" style="4" hidden="1" customWidth="1"/>
    <col min="6410" max="6410" width="15.7109375" style="4" bestFit="1" customWidth="1"/>
    <col min="6411" max="6411" width="23" style="4" customWidth="1"/>
    <col min="6412" max="6657" width="9.140625" style="4"/>
    <col min="6658" max="6658" width="4.85546875" style="4" customWidth="1"/>
    <col min="6659" max="6659" width="87.28515625" style="4" bestFit="1" customWidth="1"/>
    <col min="6660" max="6660" width="15.140625" style="4" customWidth="1"/>
    <col min="6661" max="6661" width="16.5703125" style="4" customWidth="1"/>
    <col min="6662" max="6665" width="0" style="4" hidden="1" customWidth="1"/>
    <col min="6666" max="6666" width="15.7109375" style="4" bestFit="1" customWidth="1"/>
    <col min="6667" max="6667" width="23" style="4" customWidth="1"/>
    <col min="6668" max="6913" width="9.140625" style="4"/>
    <col min="6914" max="6914" width="4.85546875" style="4" customWidth="1"/>
    <col min="6915" max="6915" width="87.28515625" style="4" bestFit="1" customWidth="1"/>
    <col min="6916" max="6916" width="15.140625" style="4" customWidth="1"/>
    <col min="6917" max="6917" width="16.5703125" style="4" customWidth="1"/>
    <col min="6918" max="6921" width="0" style="4" hidden="1" customWidth="1"/>
    <col min="6922" max="6922" width="15.7109375" style="4" bestFit="1" customWidth="1"/>
    <col min="6923" max="6923" width="23" style="4" customWidth="1"/>
    <col min="6924" max="7169" width="9.140625" style="4"/>
    <col min="7170" max="7170" width="4.85546875" style="4" customWidth="1"/>
    <col min="7171" max="7171" width="87.28515625" style="4" bestFit="1" customWidth="1"/>
    <col min="7172" max="7172" width="15.140625" style="4" customWidth="1"/>
    <col min="7173" max="7173" width="16.5703125" style="4" customWidth="1"/>
    <col min="7174" max="7177" width="0" style="4" hidden="1" customWidth="1"/>
    <col min="7178" max="7178" width="15.7109375" style="4" bestFit="1" customWidth="1"/>
    <col min="7179" max="7179" width="23" style="4" customWidth="1"/>
    <col min="7180" max="7425" width="9.140625" style="4"/>
    <col min="7426" max="7426" width="4.85546875" style="4" customWidth="1"/>
    <col min="7427" max="7427" width="87.28515625" style="4" bestFit="1" customWidth="1"/>
    <col min="7428" max="7428" width="15.140625" style="4" customWidth="1"/>
    <col min="7429" max="7429" width="16.5703125" style="4" customWidth="1"/>
    <col min="7430" max="7433" width="0" style="4" hidden="1" customWidth="1"/>
    <col min="7434" max="7434" width="15.7109375" style="4" bestFit="1" customWidth="1"/>
    <col min="7435" max="7435" width="23" style="4" customWidth="1"/>
    <col min="7436" max="7681" width="9.140625" style="4"/>
    <col min="7682" max="7682" width="4.85546875" style="4" customWidth="1"/>
    <col min="7683" max="7683" width="87.28515625" style="4" bestFit="1" customWidth="1"/>
    <col min="7684" max="7684" width="15.140625" style="4" customWidth="1"/>
    <col min="7685" max="7685" width="16.5703125" style="4" customWidth="1"/>
    <col min="7686" max="7689" width="0" style="4" hidden="1" customWidth="1"/>
    <col min="7690" max="7690" width="15.7109375" style="4" bestFit="1" customWidth="1"/>
    <col min="7691" max="7691" width="23" style="4" customWidth="1"/>
    <col min="7692" max="7937" width="9.140625" style="4"/>
    <col min="7938" max="7938" width="4.85546875" style="4" customWidth="1"/>
    <col min="7939" max="7939" width="87.28515625" style="4" bestFit="1" customWidth="1"/>
    <col min="7940" max="7940" width="15.140625" style="4" customWidth="1"/>
    <col min="7941" max="7941" width="16.5703125" style="4" customWidth="1"/>
    <col min="7942" max="7945" width="0" style="4" hidden="1" customWidth="1"/>
    <col min="7946" max="7946" width="15.7109375" style="4" bestFit="1" customWidth="1"/>
    <col min="7947" max="7947" width="23" style="4" customWidth="1"/>
    <col min="7948" max="8193" width="9.140625" style="4"/>
    <col min="8194" max="8194" width="4.85546875" style="4" customWidth="1"/>
    <col min="8195" max="8195" width="87.28515625" style="4" bestFit="1" customWidth="1"/>
    <col min="8196" max="8196" width="15.140625" style="4" customWidth="1"/>
    <col min="8197" max="8197" width="16.5703125" style="4" customWidth="1"/>
    <col min="8198" max="8201" width="0" style="4" hidden="1" customWidth="1"/>
    <col min="8202" max="8202" width="15.7109375" style="4" bestFit="1" customWidth="1"/>
    <col min="8203" max="8203" width="23" style="4" customWidth="1"/>
    <col min="8204" max="8449" width="9.140625" style="4"/>
    <col min="8450" max="8450" width="4.85546875" style="4" customWidth="1"/>
    <col min="8451" max="8451" width="87.28515625" style="4" bestFit="1" customWidth="1"/>
    <col min="8452" max="8452" width="15.140625" style="4" customWidth="1"/>
    <col min="8453" max="8453" width="16.5703125" style="4" customWidth="1"/>
    <col min="8454" max="8457" width="0" style="4" hidden="1" customWidth="1"/>
    <col min="8458" max="8458" width="15.7109375" style="4" bestFit="1" customWidth="1"/>
    <col min="8459" max="8459" width="23" style="4" customWidth="1"/>
    <col min="8460" max="8705" width="9.140625" style="4"/>
    <col min="8706" max="8706" width="4.85546875" style="4" customWidth="1"/>
    <col min="8707" max="8707" width="87.28515625" style="4" bestFit="1" customWidth="1"/>
    <col min="8708" max="8708" width="15.140625" style="4" customWidth="1"/>
    <col min="8709" max="8709" width="16.5703125" style="4" customWidth="1"/>
    <col min="8710" max="8713" width="0" style="4" hidden="1" customWidth="1"/>
    <col min="8714" max="8714" width="15.7109375" style="4" bestFit="1" customWidth="1"/>
    <col min="8715" max="8715" width="23" style="4" customWidth="1"/>
    <col min="8716" max="8961" width="9.140625" style="4"/>
    <col min="8962" max="8962" width="4.85546875" style="4" customWidth="1"/>
    <col min="8963" max="8963" width="87.28515625" style="4" bestFit="1" customWidth="1"/>
    <col min="8964" max="8964" width="15.140625" style="4" customWidth="1"/>
    <col min="8965" max="8965" width="16.5703125" style="4" customWidth="1"/>
    <col min="8966" max="8969" width="0" style="4" hidden="1" customWidth="1"/>
    <col min="8970" max="8970" width="15.7109375" style="4" bestFit="1" customWidth="1"/>
    <col min="8971" max="8971" width="23" style="4" customWidth="1"/>
    <col min="8972" max="9217" width="9.140625" style="4"/>
    <col min="9218" max="9218" width="4.85546875" style="4" customWidth="1"/>
    <col min="9219" max="9219" width="87.28515625" style="4" bestFit="1" customWidth="1"/>
    <col min="9220" max="9220" width="15.140625" style="4" customWidth="1"/>
    <col min="9221" max="9221" width="16.5703125" style="4" customWidth="1"/>
    <col min="9222" max="9225" width="0" style="4" hidden="1" customWidth="1"/>
    <col min="9226" max="9226" width="15.7109375" style="4" bestFit="1" customWidth="1"/>
    <col min="9227" max="9227" width="23" style="4" customWidth="1"/>
    <col min="9228" max="9473" width="9.140625" style="4"/>
    <col min="9474" max="9474" width="4.85546875" style="4" customWidth="1"/>
    <col min="9475" max="9475" width="87.28515625" style="4" bestFit="1" customWidth="1"/>
    <col min="9476" max="9476" width="15.140625" style="4" customWidth="1"/>
    <col min="9477" max="9477" width="16.5703125" style="4" customWidth="1"/>
    <col min="9478" max="9481" width="0" style="4" hidden="1" customWidth="1"/>
    <col min="9482" max="9482" width="15.7109375" style="4" bestFit="1" customWidth="1"/>
    <col min="9483" max="9483" width="23" style="4" customWidth="1"/>
    <col min="9484" max="9729" width="9.140625" style="4"/>
    <col min="9730" max="9730" width="4.85546875" style="4" customWidth="1"/>
    <col min="9731" max="9731" width="87.28515625" style="4" bestFit="1" customWidth="1"/>
    <col min="9732" max="9732" width="15.140625" style="4" customWidth="1"/>
    <col min="9733" max="9733" width="16.5703125" style="4" customWidth="1"/>
    <col min="9734" max="9737" width="0" style="4" hidden="1" customWidth="1"/>
    <col min="9738" max="9738" width="15.7109375" style="4" bestFit="1" customWidth="1"/>
    <col min="9739" max="9739" width="23" style="4" customWidth="1"/>
    <col min="9740" max="9985" width="9.140625" style="4"/>
    <col min="9986" max="9986" width="4.85546875" style="4" customWidth="1"/>
    <col min="9987" max="9987" width="87.28515625" style="4" bestFit="1" customWidth="1"/>
    <col min="9988" max="9988" width="15.140625" style="4" customWidth="1"/>
    <col min="9989" max="9989" width="16.5703125" style="4" customWidth="1"/>
    <col min="9990" max="9993" width="0" style="4" hidden="1" customWidth="1"/>
    <col min="9994" max="9994" width="15.7109375" style="4" bestFit="1" customWidth="1"/>
    <col min="9995" max="9995" width="23" style="4" customWidth="1"/>
    <col min="9996" max="10241" width="9.140625" style="4"/>
    <col min="10242" max="10242" width="4.85546875" style="4" customWidth="1"/>
    <col min="10243" max="10243" width="87.28515625" style="4" bestFit="1" customWidth="1"/>
    <col min="10244" max="10244" width="15.140625" style="4" customWidth="1"/>
    <col min="10245" max="10245" width="16.5703125" style="4" customWidth="1"/>
    <col min="10246" max="10249" width="0" style="4" hidden="1" customWidth="1"/>
    <col min="10250" max="10250" width="15.7109375" style="4" bestFit="1" customWidth="1"/>
    <col min="10251" max="10251" width="23" style="4" customWidth="1"/>
    <col min="10252" max="10497" width="9.140625" style="4"/>
    <col min="10498" max="10498" width="4.85546875" style="4" customWidth="1"/>
    <col min="10499" max="10499" width="87.28515625" style="4" bestFit="1" customWidth="1"/>
    <col min="10500" max="10500" width="15.140625" style="4" customWidth="1"/>
    <col min="10501" max="10501" width="16.5703125" style="4" customWidth="1"/>
    <col min="10502" max="10505" width="0" style="4" hidden="1" customWidth="1"/>
    <col min="10506" max="10506" width="15.7109375" style="4" bestFit="1" customWidth="1"/>
    <col min="10507" max="10507" width="23" style="4" customWidth="1"/>
    <col min="10508" max="10753" width="9.140625" style="4"/>
    <col min="10754" max="10754" width="4.85546875" style="4" customWidth="1"/>
    <col min="10755" max="10755" width="87.28515625" style="4" bestFit="1" customWidth="1"/>
    <col min="10756" max="10756" width="15.140625" style="4" customWidth="1"/>
    <col min="10757" max="10757" width="16.5703125" style="4" customWidth="1"/>
    <col min="10758" max="10761" width="0" style="4" hidden="1" customWidth="1"/>
    <col min="10762" max="10762" width="15.7109375" style="4" bestFit="1" customWidth="1"/>
    <col min="10763" max="10763" width="23" style="4" customWidth="1"/>
    <col min="10764" max="11009" width="9.140625" style="4"/>
    <col min="11010" max="11010" width="4.85546875" style="4" customWidth="1"/>
    <col min="11011" max="11011" width="87.28515625" style="4" bestFit="1" customWidth="1"/>
    <col min="11012" max="11012" width="15.140625" style="4" customWidth="1"/>
    <col min="11013" max="11013" width="16.5703125" style="4" customWidth="1"/>
    <col min="11014" max="11017" width="0" style="4" hidden="1" customWidth="1"/>
    <col min="11018" max="11018" width="15.7109375" style="4" bestFit="1" customWidth="1"/>
    <col min="11019" max="11019" width="23" style="4" customWidth="1"/>
    <col min="11020" max="11265" width="9.140625" style="4"/>
    <col min="11266" max="11266" width="4.85546875" style="4" customWidth="1"/>
    <col min="11267" max="11267" width="87.28515625" style="4" bestFit="1" customWidth="1"/>
    <col min="11268" max="11268" width="15.140625" style="4" customWidth="1"/>
    <col min="11269" max="11269" width="16.5703125" style="4" customWidth="1"/>
    <col min="11270" max="11273" width="0" style="4" hidden="1" customWidth="1"/>
    <col min="11274" max="11274" width="15.7109375" style="4" bestFit="1" customWidth="1"/>
    <col min="11275" max="11275" width="23" style="4" customWidth="1"/>
    <col min="11276" max="11521" width="9.140625" style="4"/>
    <col min="11522" max="11522" width="4.85546875" style="4" customWidth="1"/>
    <col min="11523" max="11523" width="87.28515625" style="4" bestFit="1" customWidth="1"/>
    <col min="11524" max="11524" width="15.140625" style="4" customWidth="1"/>
    <col min="11525" max="11525" width="16.5703125" style="4" customWidth="1"/>
    <col min="11526" max="11529" width="0" style="4" hidden="1" customWidth="1"/>
    <col min="11530" max="11530" width="15.7109375" style="4" bestFit="1" customWidth="1"/>
    <col min="11531" max="11531" width="23" style="4" customWidth="1"/>
    <col min="11532" max="11777" width="9.140625" style="4"/>
    <col min="11778" max="11778" width="4.85546875" style="4" customWidth="1"/>
    <col min="11779" max="11779" width="87.28515625" style="4" bestFit="1" customWidth="1"/>
    <col min="11780" max="11780" width="15.140625" style="4" customWidth="1"/>
    <col min="11781" max="11781" width="16.5703125" style="4" customWidth="1"/>
    <col min="11782" max="11785" width="0" style="4" hidden="1" customWidth="1"/>
    <col min="11786" max="11786" width="15.7109375" style="4" bestFit="1" customWidth="1"/>
    <col min="11787" max="11787" width="23" style="4" customWidth="1"/>
    <col min="11788" max="12033" width="9.140625" style="4"/>
    <col min="12034" max="12034" width="4.85546875" style="4" customWidth="1"/>
    <col min="12035" max="12035" width="87.28515625" style="4" bestFit="1" customWidth="1"/>
    <col min="12036" max="12036" width="15.140625" style="4" customWidth="1"/>
    <col min="12037" max="12037" width="16.5703125" style="4" customWidth="1"/>
    <col min="12038" max="12041" width="0" style="4" hidden="1" customWidth="1"/>
    <col min="12042" max="12042" width="15.7109375" style="4" bestFit="1" customWidth="1"/>
    <col min="12043" max="12043" width="23" style="4" customWidth="1"/>
    <col min="12044" max="12289" width="9.140625" style="4"/>
    <col min="12290" max="12290" width="4.85546875" style="4" customWidth="1"/>
    <col min="12291" max="12291" width="87.28515625" style="4" bestFit="1" customWidth="1"/>
    <col min="12292" max="12292" width="15.140625" style="4" customWidth="1"/>
    <col min="12293" max="12293" width="16.5703125" style="4" customWidth="1"/>
    <col min="12294" max="12297" width="0" style="4" hidden="1" customWidth="1"/>
    <col min="12298" max="12298" width="15.7109375" style="4" bestFit="1" customWidth="1"/>
    <col min="12299" max="12299" width="23" style="4" customWidth="1"/>
    <col min="12300" max="12545" width="9.140625" style="4"/>
    <col min="12546" max="12546" width="4.85546875" style="4" customWidth="1"/>
    <col min="12547" max="12547" width="87.28515625" style="4" bestFit="1" customWidth="1"/>
    <col min="12548" max="12548" width="15.140625" style="4" customWidth="1"/>
    <col min="12549" max="12549" width="16.5703125" style="4" customWidth="1"/>
    <col min="12550" max="12553" width="0" style="4" hidden="1" customWidth="1"/>
    <col min="12554" max="12554" width="15.7109375" style="4" bestFit="1" customWidth="1"/>
    <col min="12555" max="12555" width="23" style="4" customWidth="1"/>
    <col min="12556" max="12801" width="9.140625" style="4"/>
    <col min="12802" max="12802" width="4.85546875" style="4" customWidth="1"/>
    <col min="12803" max="12803" width="87.28515625" style="4" bestFit="1" customWidth="1"/>
    <col min="12804" max="12804" width="15.140625" style="4" customWidth="1"/>
    <col min="12805" max="12805" width="16.5703125" style="4" customWidth="1"/>
    <col min="12806" max="12809" width="0" style="4" hidden="1" customWidth="1"/>
    <col min="12810" max="12810" width="15.7109375" style="4" bestFit="1" customWidth="1"/>
    <col min="12811" max="12811" width="23" style="4" customWidth="1"/>
    <col min="12812" max="13057" width="9.140625" style="4"/>
    <col min="13058" max="13058" width="4.85546875" style="4" customWidth="1"/>
    <col min="13059" max="13059" width="87.28515625" style="4" bestFit="1" customWidth="1"/>
    <col min="13060" max="13060" width="15.140625" style="4" customWidth="1"/>
    <col min="13061" max="13061" width="16.5703125" style="4" customWidth="1"/>
    <col min="13062" max="13065" width="0" style="4" hidden="1" customWidth="1"/>
    <col min="13066" max="13066" width="15.7109375" style="4" bestFit="1" customWidth="1"/>
    <col min="13067" max="13067" width="23" style="4" customWidth="1"/>
    <col min="13068" max="13313" width="9.140625" style="4"/>
    <col min="13314" max="13314" width="4.85546875" style="4" customWidth="1"/>
    <col min="13315" max="13315" width="87.28515625" style="4" bestFit="1" customWidth="1"/>
    <col min="13316" max="13316" width="15.140625" style="4" customWidth="1"/>
    <col min="13317" max="13317" width="16.5703125" style="4" customWidth="1"/>
    <col min="13318" max="13321" width="0" style="4" hidden="1" customWidth="1"/>
    <col min="13322" max="13322" width="15.7109375" style="4" bestFit="1" customWidth="1"/>
    <col min="13323" max="13323" width="23" style="4" customWidth="1"/>
    <col min="13324" max="13569" width="9.140625" style="4"/>
    <col min="13570" max="13570" width="4.85546875" style="4" customWidth="1"/>
    <col min="13571" max="13571" width="87.28515625" style="4" bestFit="1" customWidth="1"/>
    <col min="13572" max="13572" width="15.140625" style="4" customWidth="1"/>
    <col min="13573" max="13573" width="16.5703125" style="4" customWidth="1"/>
    <col min="13574" max="13577" width="0" style="4" hidden="1" customWidth="1"/>
    <col min="13578" max="13578" width="15.7109375" style="4" bestFit="1" customWidth="1"/>
    <col min="13579" max="13579" width="23" style="4" customWidth="1"/>
    <col min="13580" max="13825" width="9.140625" style="4"/>
    <col min="13826" max="13826" width="4.85546875" style="4" customWidth="1"/>
    <col min="13827" max="13827" width="87.28515625" style="4" bestFit="1" customWidth="1"/>
    <col min="13828" max="13828" width="15.140625" style="4" customWidth="1"/>
    <col min="13829" max="13829" width="16.5703125" style="4" customWidth="1"/>
    <col min="13830" max="13833" width="0" style="4" hidden="1" customWidth="1"/>
    <col min="13834" max="13834" width="15.7109375" style="4" bestFit="1" customWidth="1"/>
    <col min="13835" max="13835" width="23" style="4" customWidth="1"/>
    <col min="13836" max="14081" width="9.140625" style="4"/>
    <col min="14082" max="14082" width="4.85546875" style="4" customWidth="1"/>
    <col min="14083" max="14083" width="87.28515625" style="4" bestFit="1" customWidth="1"/>
    <col min="14084" max="14084" width="15.140625" style="4" customWidth="1"/>
    <col min="14085" max="14085" width="16.5703125" style="4" customWidth="1"/>
    <col min="14086" max="14089" width="0" style="4" hidden="1" customWidth="1"/>
    <col min="14090" max="14090" width="15.7109375" style="4" bestFit="1" customWidth="1"/>
    <col min="14091" max="14091" width="23" style="4" customWidth="1"/>
    <col min="14092" max="14337" width="9.140625" style="4"/>
    <col min="14338" max="14338" width="4.85546875" style="4" customWidth="1"/>
    <col min="14339" max="14339" width="87.28515625" style="4" bestFit="1" customWidth="1"/>
    <col min="14340" max="14340" width="15.140625" style="4" customWidth="1"/>
    <col min="14341" max="14341" width="16.5703125" style="4" customWidth="1"/>
    <col min="14342" max="14345" width="0" style="4" hidden="1" customWidth="1"/>
    <col min="14346" max="14346" width="15.7109375" style="4" bestFit="1" customWidth="1"/>
    <col min="14347" max="14347" width="23" style="4" customWidth="1"/>
    <col min="14348" max="14593" width="9.140625" style="4"/>
    <col min="14594" max="14594" width="4.85546875" style="4" customWidth="1"/>
    <col min="14595" max="14595" width="87.28515625" style="4" bestFit="1" customWidth="1"/>
    <col min="14596" max="14596" width="15.140625" style="4" customWidth="1"/>
    <col min="14597" max="14597" width="16.5703125" style="4" customWidth="1"/>
    <col min="14598" max="14601" width="0" style="4" hidden="1" customWidth="1"/>
    <col min="14602" max="14602" width="15.7109375" style="4" bestFit="1" customWidth="1"/>
    <col min="14603" max="14603" width="23" style="4" customWidth="1"/>
    <col min="14604" max="14849" width="9.140625" style="4"/>
    <col min="14850" max="14850" width="4.85546875" style="4" customWidth="1"/>
    <col min="14851" max="14851" width="87.28515625" style="4" bestFit="1" customWidth="1"/>
    <col min="14852" max="14852" width="15.140625" style="4" customWidth="1"/>
    <col min="14853" max="14853" width="16.5703125" style="4" customWidth="1"/>
    <col min="14854" max="14857" width="0" style="4" hidden="1" customWidth="1"/>
    <col min="14858" max="14858" width="15.7109375" style="4" bestFit="1" customWidth="1"/>
    <col min="14859" max="14859" width="23" style="4" customWidth="1"/>
    <col min="14860" max="15105" width="9.140625" style="4"/>
    <col min="15106" max="15106" width="4.85546875" style="4" customWidth="1"/>
    <col min="15107" max="15107" width="87.28515625" style="4" bestFit="1" customWidth="1"/>
    <col min="15108" max="15108" width="15.140625" style="4" customWidth="1"/>
    <col min="15109" max="15109" width="16.5703125" style="4" customWidth="1"/>
    <col min="15110" max="15113" width="0" style="4" hidden="1" customWidth="1"/>
    <col min="15114" max="15114" width="15.7109375" style="4" bestFit="1" customWidth="1"/>
    <col min="15115" max="15115" width="23" style="4" customWidth="1"/>
    <col min="15116" max="15361" width="9.140625" style="4"/>
    <col min="15362" max="15362" width="4.85546875" style="4" customWidth="1"/>
    <col min="15363" max="15363" width="87.28515625" style="4" bestFit="1" customWidth="1"/>
    <col min="15364" max="15364" width="15.140625" style="4" customWidth="1"/>
    <col min="15365" max="15365" width="16.5703125" style="4" customWidth="1"/>
    <col min="15366" max="15369" width="0" style="4" hidden="1" customWidth="1"/>
    <col min="15370" max="15370" width="15.7109375" style="4" bestFit="1" customWidth="1"/>
    <col min="15371" max="15371" width="23" style="4" customWidth="1"/>
    <col min="15372" max="15617" width="9.140625" style="4"/>
    <col min="15618" max="15618" width="4.85546875" style="4" customWidth="1"/>
    <col min="15619" max="15619" width="87.28515625" style="4" bestFit="1" customWidth="1"/>
    <col min="15620" max="15620" width="15.140625" style="4" customWidth="1"/>
    <col min="15621" max="15621" width="16.5703125" style="4" customWidth="1"/>
    <col min="15622" max="15625" width="0" style="4" hidden="1" customWidth="1"/>
    <col min="15626" max="15626" width="15.7109375" style="4" bestFit="1" customWidth="1"/>
    <col min="15627" max="15627" width="23" style="4" customWidth="1"/>
    <col min="15628" max="15873" width="9.140625" style="4"/>
    <col min="15874" max="15874" width="4.85546875" style="4" customWidth="1"/>
    <col min="15875" max="15875" width="87.28515625" style="4" bestFit="1" customWidth="1"/>
    <col min="15876" max="15876" width="15.140625" style="4" customWidth="1"/>
    <col min="15877" max="15877" width="16.5703125" style="4" customWidth="1"/>
    <col min="15878" max="15881" width="0" style="4" hidden="1" customWidth="1"/>
    <col min="15882" max="15882" width="15.7109375" style="4" bestFit="1" customWidth="1"/>
    <col min="15883" max="15883" width="23" style="4" customWidth="1"/>
    <col min="15884" max="16129" width="9.140625" style="4"/>
    <col min="16130" max="16130" width="4.85546875" style="4" customWidth="1"/>
    <col min="16131" max="16131" width="87.28515625" style="4" bestFit="1" customWidth="1"/>
    <col min="16132" max="16132" width="15.140625" style="4" customWidth="1"/>
    <col min="16133" max="16133" width="16.5703125" style="4" customWidth="1"/>
    <col min="16134" max="16137" width="0" style="4" hidden="1" customWidth="1"/>
    <col min="16138" max="16138" width="15.7109375" style="4" bestFit="1" customWidth="1"/>
    <col min="16139" max="16139" width="23" style="4" customWidth="1"/>
    <col min="16140" max="16384" width="9.140625" style="4"/>
  </cols>
  <sheetData>
    <row r="1" spans="1:11" s="1" customFormat="1" x14ac:dyDescent="0.55000000000000004">
      <c r="A1" s="1" t="s">
        <v>431</v>
      </c>
      <c r="D1" s="37" t="s">
        <v>285</v>
      </c>
    </row>
    <row r="2" spans="1:11" ht="20.100000000000001" customHeight="1" x14ac:dyDescent="0.55000000000000004">
      <c r="A2" s="287">
        <v>1</v>
      </c>
      <c r="B2" s="1" t="s">
        <v>289</v>
      </c>
      <c r="C2" s="11">
        <f>+E9</f>
        <v>18044303.899999999</v>
      </c>
      <c r="I2" s="5">
        <v>2624640</v>
      </c>
    </row>
    <row r="3" spans="1:11" ht="20.100000000000001" customHeight="1" x14ac:dyDescent="0.55000000000000004">
      <c r="A3" s="3"/>
      <c r="B3" s="6" t="s">
        <v>216</v>
      </c>
      <c r="C3" s="6"/>
      <c r="D3" s="7">
        <v>971111.9</v>
      </c>
      <c r="I3" s="8">
        <v>3511216.09</v>
      </c>
    </row>
    <row r="4" spans="1:11" ht="20.100000000000001" customHeight="1" x14ac:dyDescent="0.55000000000000004">
      <c r="A4" s="3"/>
      <c r="B4" s="6" t="s">
        <v>286</v>
      </c>
      <c r="C4" s="6"/>
      <c r="D4" s="7">
        <v>63000</v>
      </c>
      <c r="I4" s="8"/>
    </row>
    <row r="5" spans="1:11" ht="20.100000000000001" customHeight="1" x14ac:dyDescent="0.55000000000000004">
      <c r="A5" s="3"/>
      <c r="B5" s="6" t="s">
        <v>217</v>
      </c>
      <c r="C5" s="6"/>
      <c r="D5" s="7">
        <v>13600100</v>
      </c>
      <c r="I5" s="9">
        <f>SUM(I2:I3)</f>
        <v>6135856.0899999999</v>
      </c>
      <c r="J5" s="10"/>
    </row>
    <row r="6" spans="1:11" ht="20.100000000000001" customHeight="1" x14ac:dyDescent="0.55000000000000004">
      <c r="A6" s="3"/>
      <c r="B6" s="6" t="s">
        <v>218</v>
      </c>
      <c r="C6" s="6"/>
      <c r="D6" s="7">
        <v>3339400</v>
      </c>
      <c r="I6" s="9"/>
      <c r="J6" s="10"/>
    </row>
    <row r="7" spans="1:11" ht="20.100000000000001" customHeight="1" x14ac:dyDescent="0.55000000000000004">
      <c r="A7" s="3"/>
      <c r="B7" s="6" t="s">
        <v>219</v>
      </c>
      <c r="C7" s="6"/>
      <c r="D7" s="7"/>
      <c r="I7" s="9"/>
      <c r="J7" s="10"/>
    </row>
    <row r="8" spans="1:11" ht="20.100000000000001" customHeight="1" x14ac:dyDescent="0.55000000000000004">
      <c r="A8" s="3"/>
      <c r="B8" s="6" t="s">
        <v>220</v>
      </c>
      <c r="C8" s="6"/>
      <c r="D8" s="7"/>
      <c r="E8" s="10"/>
      <c r="F8" s="11"/>
      <c r="G8" s="11"/>
      <c r="H8" s="11"/>
      <c r="I8" s="9"/>
      <c r="J8" s="10"/>
    </row>
    <row r="9" spans="1:11" ht="20.100000000000001" customHeight="1" x14ac:dyDescent="0.55000000000000004">
      <c r="A9" s="3"/>
      <c r="B9" s="6" t="s">
        <v>221</v>
      </c>
      <c r="C9" s="6"/>
      <c r="D9" s="12">
        <v>70692</v>
      </c>
      <c r="E9" s="11">
        <f>SUM(D3:D9)</f>
        <v>18044303.899999999</v>
      </c>
      <c r="F9" s="13">
        <f>SUM(D5:D9)</f>
        <v>17010192</v>
      </c>
      <c r="G9" s="13"/>
      <c r="H9" s="13"/>
      <c r="I9" s="9"/>
      <c r="J9" s="10"/>
    </row>
    <row r="10" spans="1:11" ht="20.100000000000001" customHeight="1" x14ac:dyDescent="0.55000000000000004">
      <c r="A10" s="287">
        <v>2</v>
      </c>
      <c r="B10" s="202" t="s">
        <v>290</v>
      </c>
      <c r="C10" s="288">
        <v>4051800</v>
      </c>
      <c r="E10" s="10"/>
      <c r="F10" s="13"/>
      <c r="G10" s="13"/>
      <c r="H10" s="13"/>
      <c r="I10" s="9"/>
      <c r="J10" s="10"/>
      <c r="K10" s="5"/>
    </row>
    <row r="11" spans="1:11" ht="20.100000000000001" customHeight="1" x14ac:dyDescent="0.55000000000000004">
      <c r="A11" s="3"/>
      <c r="B11" s="6" t="s">
        <v>216</v>
      </c>
      <c r="C11" s="6"/>
      <c r="E11" s="2">
        <v>4051800</v>
      </c>
      <c r="F11" s="13"/>
      <c r="G11" s="13"/>
      <c r="H11" s="13"/>
      <c r="I11" s="9"/>
      <c r="J11" s="10"/>
      <c r="K11" s="5"/>
    </row>
    <row r="12" spans="1:11" ht="20.100000000000001" customHeight="1" x14ac:dyDescent="0.55000000000000004">
      <c r="A12" s="287">
        <v>3</v>
      </c>
      <c r="B12" s="202" t="s">
        <v>299</v>
      </c>
      <c r="C12" s="289">
        <v>11034820.6</v>
      </c>
      <c r="E12" s="10"/>
      <c r="F12" s="10"/>
      <c r="G12" s="10"/>
      <c r="H12" s="10"/>
      <c r="I12" s="9"/>
      <c r="J12" s="10"/>
      <c r="K12" s="5"/>
    </row>
    <row r="13" spans="1:11" ht="20.100000000000001" customHeight="1" x14ac:dyDescent="0.55000000000000004">
      <c r="A13" s="3"/>
      <c r="B13" s="6" t="s">
        <v>216</v>
      </c>
      <c r="C13" s="6"/>
      <c r="D13" s="5">
        <v>8931047</v>
      </c>
      <c r="E13" s="10"/>
      <c r="F13" s="10"/>
      <c r="G13" s="10"/>
      <c r="H13" s="10"/>
      <c r="I13" s="9"/>
      <c r="J13" s="10"/>
      <c r="K13" s="5"/>
    </row>
    <row r="14" spans="1:11" ht="20.100000000000001" customHeight="1" x14ac:dyDescent="0.55000000000000004">
      <c r="A14" s="3"/>
      <c r="B14" s="6" t="s">
        <v>287</v>
      </c>
      <c r="C14" s="6"/>
      <c r="D14" s="5">
        <v>609100</v>
      </c>
      <c r="E14" s="10"/>
      <c r="F14" s="10"/>
      <c r="G14" s="10"/>
      <c r="H14" s="10"/>
      <c r="I14" s="9"/>
      <c r="J14" s="10"/>
      <c r="K14" s="5"/>
    </row>
    <row r="15" spans="1:11" ht="20.100000000000001" customHeight="1" x14ac:dyDescent="0.55000000000000004">
      <c r="A15" s="3"/>
      <c r="B15" s="6" t="s">
        <v>222</v>
      </c>
      <c r="C15" s="6"/>
      <c r="D15" s="5">
        <v>1393492</v>
      </c>
      <c r="E15" s="10"/>
      <c r="F15" s="10"/>
      <c r="G15" s="10"/>
      <c r="H15" s="10"/>
      <c r="I15" s="9"/>
      <c r="J15" s="10"/>
      <c r="K15" s="5"/>
    </row>
    <row r="16" spans="1:11" ht="20.100000000000001" customHeight="1" x14ac:dyDescent="0.55000000000000004">
      <c r="A16" s="3"/>
      <c r="B16" s="6" t="s">
        <v>288</v>
      </c>
      <c r="C16" s="6"/>
      <c r="D16" s="12">
        <v>101181.6</v>
      </c>
      <c r="E16" s="11">
        <f>SUM(D13:D16)</f>
        <v>11034820.6</v>
      </c>
      <c r="F16" s="10" t="e">
        <f>#REF!</f>
        <v>#REF!</v>
      </c>
      <c r="G16" s="10">
        <f>D16</f>
        <v>101181.6</v>
      </c>
      <c r="H16" s="10"/>
      <c r="I16" s="9"/>
      <c r="J16" s="10"/>
      <c r="K16" s="5"/>
    </row>
    <row r="17" spans="1:11" ht="20.100000000000001" customHeight="1" x14ac:dyDescent="0.55000000000000004">
      <c r="A17" s="287">
        <v>4</v>
      </c>
      <c r="B17" s="202" t="s">
        <v>291</v>
      </c>
      <c r="E17" s="10"/>
      <c r="F17" s="10"/>
      <c r="G17" s="10"/>
      <c r="H17" s="10"/>
      <c r="I17" s="9"/>
      <c r="J17" s="10"/>
      <c r="K17" s="5"/>
    </row>
    <row r="18" spans="1:11" ht="20.100000000000001" customHeight="1" x14ac:dyDescent="0.55000000000000004">
      <c r="A18" s="3"/>
      <c r="B18" s="6" t="s">
        <v>216</v>
      </c>
      <c r="C18" s="2">
        <v>1201050</v>
      </c>
      <c r="D18" s="5">
        <v>1201050</v>
      </c>
      <c r="E18" s="10"/>
      <c r="F18" s="10"/>
      <c r="G18" s="10"/>
      <c r="H18" s="10"/>
      <c r="I18" s="9"/>
      <c r="J18" s="10"/>
      <c r="K18" s="5"/>
    </row>
    <row r="19" spans="1:11" ht="20.100000000000001" customHeight="1" x14ac:dyDescent="0.55000000000000004">
      <c r="A19" s="3"/>
      <c r="B19" s="6" t="s">
        <v>223</v>
      </c>
      <c r="C19" s="6"/>
      <c r="D19" s="12">
        <v>0</v>
      </c>
      <c r="E19" s="11">
        <f>+D18</f>
        <v>1201050</v>
      </c>
      <c r="F19" s="10"/>
      <c r="G19" s="10"/>
      <c r="H19" s="10"/>
      <c r="I19" s="9"/>
      <c r="J19" s="10"/>
      <c r="K19" s="5"/>
    </row>
    <row r="20" spans="1:11" ht="20.100000000000001" customHeight="1" x14ac:dyDescent="0.55000000000000004">
      <c r="A20" s="287">
        <v>5</v>
      </c>
      <c r="B20" s="1" t="s">
        <v>292</v>
      </c>
      <c r="C20" s="2">
        <f>+E24</f>
        <v>4479591.9800000004</v>
      </c>
      <c r="E20" s="290"/>
      <c r="I20" s="9"/>
      <c r="J20" s="10"/>
      <c r="K20" s="5"/>
    </row>
    <row r="21" spans="1:11" ht="20.100000000000001" customHeight="1" x14ac:dyDescent="0.55000000000000004">
      <c r="A21" s="3"/>
      <c r="B21" s="6" t="s">
        <v>216</v>
      </c>
      <c r="C21" s="6"/>
      <c r="D21" s="5">
        <v>3194231.98</v>
      </c>
      <c r="E21" s="10"/>
      <c r="I21" s="9"/>
      <c r="J21" s="10"/>
      <c r="K21" s="5"/>
    </row>
    <row r="22" spans="1:11" ht="20.100000000000001" customHeight="1" x14ac:dyDescent="0.55000000000000004">
      <c r="A22" s="3"/>
      <c r="B22" s="6" t="s">
        <v>309</v>
      </c>
      <c r="C22" s="6"/>
      <c r="D22" s="5">
        <v>30000</v>
      </c>
      <c r="E22" s="10"/>
      <c r="I22" s="9"/>
      <c r="J22" s="10"/>
      <c r="K22" s="5"/>
    </row>
    <row r="23" spans="1:11" ht="20.100000000000001" customHeight="1" x14ac:dyDescent="0.55000000000000004">
      <c r="A23" s="3"/>
      <c r="B23" s="6" t="s">
        <v>311</v>
      </c>
      <c r="C23" s="6"/>
      <c r="D23" s="5">
        <v>1205360</v>
      </c>
      <c r="E23" s="10"/>
      <c r="I23" s="9"/>
      <c r="J23" s="10"/>
      <c r="K23" s="5"/>
    </row>
    <row r="24" spans="1:11" ht="20.100000000000001" customHeight="1" x14ac:dyDescent="0.55000000000000004">
      <c r="A24" s="3"/>
      <c r="B24" s="6" t="s">
        <v>225</v>
      </c>
      <c r="C24" s="6"/>
      <c r="D24" s="12">
        <v>50000</v>
      </c>
      <c r="E24" s="11">
        <f>+D21+D24+D22+D23</f>
        <v>4479591.9800000004</v>
      </c>
      <c r="F24" s="10">
        <f>D24</f>
        <v>50000</v>
      </c>
      <c r="G24" s="10"/>
      <c r="H24" s="10"/>
      <c r="I24" s="9"/>
      <c r="J24" s="10"/>
      <c r="K24" s="5"/>
    </row>
    <row r="25" spans="1:11" ht="20.100000000000001" customHeight="1" x14ac:dyDescent="0.55000000000000004">
      <c r="A25" s="287">
        <v>6</v>
      </c>
      <c r="B25" s="202" t="s">
        <v>293</v>
      </c>
      <c r="C25" s="11">
        <v>4817709.24</v>
      </c>
      <c r="E25" s="10"/>
      <c r="F25" s="10"/>
      <c r="G25" s="10"/>
      <c r="H25" s="10"/>
      <c r="I25" s="9"/>
      <c r="J25" s="10"/>
      <c r="K25" s="5"/>
    </row>
    <row r="26" spans="1:11" ht="20.100000000000001" customHeight="1" x14ac:dyDescent="0.55000000000000004">
      <c r="A26" s="3"/>
      <c r="B26" s="6" t="s">
        <v>216</v>
      </c>
      <c r="C26" s="5"/>
      <c r="D26" s="5">
        <v>2383655.2400000002</v>
      </c>
      <c r="E26" s="10"/>
      <c r="F26" s="10"/>
      <c r="G26" s="10"/>
      <c r="H26" s="10"/>
      <c r="I26" s="9"/>
      <c r="J26" s="10"/>
      <c r="K26" s="5"/>
    </row>
    <row r="27" spans="1:11" ht="20.100000000000001" customHeight="1" x14ac:dyDescent="0.55000000000000004">
      <c r="A27" s="3"/>
      <c r="B27" s="6" t="s">
        <v>300</v>
      </c>
      <c r="C27" s="5"/>
      <c r="D27" s="12">
        <v>2434054</v>
      </c>
      <c r="E27" s="11">
        <f>+D26+D27</f>
        <v>4817709.24</v>
      </c>
      <c r="F27" s="10">
        <f>D27</f>
        <v>2434054</v>
      </c>
      <c r="G27" s="10"/>
      <c r="H27" s="10"/>
      <c r="I27" s="9"/>
      <c r="J27" s="10"/>
      <c r="K27" s="5"/>
    </row>
    <row r="28" spans="1:11" ht="20.100000000000001" customHeight="1" x14ac:dyDescent="0.55000000000000004">
      <c r="A28" s="287">
        <v>7</v>
      </c>
      <c r="B28" s="202" t="s">
        <v>294</v>
      </c>
      <c r="C28" s="2">
        <v>344038.72</v>
      </c>
      <c r="E28" s="10"/>
      <c r="F28" s="10"/>
      <c r="G28" s="10"/>
      <c r="H28" s="10"/>
      <c r="I28" s="9"/>
      <c r="J28" s="10"/>
    </row>
    <row r="29" spans="1:11" ht="20.100000000000001" customHeight="1" x14ac:dyDescent="0.55000000000000004">
      <c r="A29" s="3"/>
      <c r="B29" s="6" t="s">
        <v>216</v>
      </c>
      <c r="C29" s="6"/>
      <c r="D29" s="5">
        <v>344038.72</v>
      </c>
      <c r="E29" s="11">
        <v>344038.72</v>
      </c>
      <c r="F29" s="10"/>
      <c r="G29" s="10"/>
      <c r="H29" s="10"/>
      <c r="I29" s="9"/>
      <c r="J29" s="10"/>
    </row>
    <row r="30" spans="1:11" ht="20.100000000000001" customHeight="1" x14ac:dyDescent="0.55000000000000004">
      <c r="A30" s="287">
        <v>8</v>
      </c>
      <c r="B30" s="202" t="s">
        <v>295</v>
      </c>
      <c r="C30" s="2">
        <v>608460</v>
      </c>
      <c r="E30" s="10"/>
      <c r="F30" s="10"/>
      <c r="G30" s="10"/>
      <c r="H30" s="10"/>
      <c r="I30" s="9"/>
      <c r="J30" s="10"/>
    </row>
    <row r="31" spans="1:11" ht="20.100000000000001" customHeight="1" x14ac:dyDescent="0.55000000000000004">
      <c r="A31" s="3"/>
      <c r="B31" s="6" t="s">
        <v>216</v>
      </c>
      <c r="C31" s="6"/>
      <c r="D31" s="5">
        <v>608460</v>
      </c>
      <c r="E31" s="10"/>
      <c r="F31" s="10"/>
      <c r="G31" s="10"/>
      <c r="H31" s="10"/>
      <c r="I31" s="9"/>
      <c r="J31" s="10"/>
    </row>
    <row r="32" spans="1:11" ht="20.100000000000001" customHeight="1" x14ac:dyDescent="0.55000000000000004">
      <c r="A32" s="3"/>
      <c r="B32" s="6" t="s">
        <v>226</v>
      </c>
      <c r="C32" s="6"/>
      <c r="D32" s="12"/>
      <c r="E32" s="11">
        <f>+D31</f>
        <v>608460</v>
      </c>
      <c r="F32" s="10"/>
      <c r="G32" s="10"/>
      <c r="H32" s="10"/>
      <c r="I32" s="9"/>
      <c r="J32" s="10"/>
    </row>
    <row r="33" spans="1:11" ht="20.100000000000001" customHeight="1" x14ac:dyDescent="0.55000000000000004">
      <c r="A33" s="287">
        <v>9</v>
      </c>
      <c r="B33" s="202" t="s">
        <v>296</v>
      </c>
      <c r="C33" s="5">
        <v>22219174.109999999</v>
      </c>
      <c r="E33" s="10"/>
      <c r="F33" s="10"/>
      <c r="G33" s="10"/>
      <c r="H33" s="10"/>
      <c r="I33" s="9"/>
      <c r="J33" s="10"/>
      <c r="K33" s="13"/>
    </row>
    <row r="34" spans="1:11" ht="20.100000000000001" customHeight="1" x14ac:dyDescent="0.55000000000000004">
      <c r="A34" s="3"/>
      <c r="B34" s="14" t="s">
        <v>216</v>
      </c>
      <c r="C34" s="14"/>
      <c r="D34" s="2">
        <v>5675000</v>
      </c>
      <c r="E34" s="10"/>
      <c r="F34" s="10"/>
      <c r="G34" s="10"/>
      <c r="H34" s="10"/>
      <c r="I34" s="9"/>
      <c r="J34" s="10"/>
    </row>
    <row r="35" spans="1:11" ht="20.100000000000001" customHeight="1" x14ac:dyDescent="0.55000000000000004">
      <c r="A35" s="3"/>
      <c r="B35" s="171" t="s">
        <v>301</v>
      </c>
      <c r="C35" s="171"/>
      <c r="D35" s="8">
        <v>2333735.2599999998</v>
      </c>
      <c r="E35" s="10"/>
      <c r="F35" s="10"/>
      <c r="G35" s="10"/>
      <c r="H35" s="10"/>
      <c r="I35" s="9"/>
      <c r="J35" s="10"/>
    </row>
    <row r="36" spans="1:11" ht="20.100000000000001" customHeight="1" x14ac:dyDescent="0.55000000000000004">
      <c r="A36" s="3"/>
      <c r="B36" s="171" t="s">
        <v>305</v>
      </c>
      <c r="C36" s="171"/>
      <c r="D36" s="8">
        <v>1300000</v>
      </c>
      <c r="E36" s="10"/>
      <c r="F36" s="10"/>
      <c r="G36" s="10"/>
      <c r="H36" s="10"/>
      <c r="I36" s="9"/>
      <c r="J36" s="10"/>
    </row>
    <row r="37" spans="1:11" ht="20.100000000000001" customHeight="1" x14ac:dyDescent="0.55000000000000004">
      <c r="A37" s="3"/>
      <c r="B37" s="171" t="s">
        <v>302</v>
      </c>
      <c r="C37" s="171"/>
      <c r="D37" s="8">
        <v>2582487.77</v>
      </c>
      <c r="E37" s="10"/>
      <c r="F37" s="10"/>
      <c r="G37" s="10"/>
      <c r="H37" s="10"/>
      <c r="I37" s="9"/>
      <c r="J37" s="10"/>
    </row>
    <row r="38" spans="1:11" ht="20.100000000000001" customHeight="1" x14ac:dyDescent="0.55000000000000004">
      <c r="A38" s="3"/>
      <c r="B38" s="171" t="s">
        <v>306</v>
      </c>
      <c r="C38" s="171"/>
      <c r="D38" s="8">
        <v>2581687.77</v>
      </c>
      <c r="E38" s="10"/>
      <c r="F38" s="10"/>
      <c r="G38" s="10"/>
      <c r="H38" s="10"/>
      <c r="I38" s="9"/>
      <c r="J38" s="10"/>
    </row>
    <row r="39" spans="1:11" ht="20.100000000000001" customHeight="1" x14ac:dyDescent="0.55000000000000004">
      <c r="A39" s="3"/>
      <c r="B39" s="171" t="s">
        <v>307</v>
      </c>
      <c r="C39" s="171"/>
      <c r="D39" s="8">
        <v>2582287.77</v>
      </c>
      <c r="E39" s="10"/>
      <c r="F39" s="10"/>
      <c r="G39" s="10"/>
      <c r="H39" s="10"/>
      <c r="I39" s="9"/>
      <c r="J39" s="10"/>
    </row>
    <row r="40" spans="1:11" ht="20.100000000000001" customHeight="1" x14ac:dyDescent="0.55000000000000004">
      <c r="A40" s="3"/>
      <c r="B40" s="171" t="s">
        <v>304</v>
      </c>
      <c r="C40" s="171"/>
      <c r="D40" s="8">
        <v>2582387.77</v>
      </c>
      <c r="E40" s="10"/>
      <c r="F40" s="10"/>
      <c r="G40" s="10"/>
      <c r="H40" s="10"/>
      <c r="I40" s="9"/>
      <c r="J40" s="10"/>
    </row>
    <row r="41" spans="1:11" ht="20.100000000000001" customHeight="1" x14ac:dyDescent="0.55000000000000004">
      <c r="A41" s="3"/>
      <c r="B41" s="171" t="s">
        <v>303</v>
      </c>
      <c r="C41" s="171"/>
      <c r="D41" s="12">
        <v>2581587.77</v>
      </c>
      <c r="E41" s="11">
        <f>+D34+D35+D36+D37+D38+D39+D40+D41</f>
        <v>22219174.109999999</v>
      </c>
      <c r="F41" s="10"/>
      <c r="G41" s="10"/>
      <c r="H41" s="10"/>
      <c r="I41" s="9"/>
      <c r="J41" s="10"/>
    </row>
    <row r="42" spans="1:11" ht="20.100000000000001" customHeight="1" x14ac:dyDescent="0.55000000000000004">
      <c r="A42" s="287">
        <v>10</v>
      </c>
      <c r="B42" s="202" t="s">
        <v>297</v>
      </c>
      <c r="C42" s="5">
        <v>15000</v>
      </c>
      <c r="D42" s="8"/>
      <c r="E42" s="10"/>
      <c r="F42" s="10"/>
      <c r="G42" s="10"/>
      <c r="H42" s="10"/>
      <c r="I42" s="9"/>
      <c r="J42" s="10"/>
    </row>
    <row r="43" spans="1:11" ht="20.100000000000001" customHeight="1" x14ac:dyDescent="0.55000000000000004">
      <c r="A43" s="3"/>
      <c r="B43" s="6" t="s">
        <v>216</v>
      </c>
      <c r="C43" s="6"/>
      <c r="D43" s="5">
        <v>15000</v>
      </c>
      <c r="E43" s="10"/>
      <c r="F43" s="10"/>
      <c r="G43" s="10"/>
      <c r="H43" s="10"/>
      <c r="I43" s="9"/>
      <c r="J43" s="10"/>
    </row>
    <row r="44" spans="1:11" ht="20.100000000000001" customHeight="1" x14ac:dyDescent="0.55000000000000004">
      <c r="A44" s="3"/>
      <c r="B44" s="6" t="s">
        <v>226</v>
      </c>
      <c r="C44" s="6"/>
      <c r="D44" s="12">
        <v>0</v>
      </c>
      <c r="E44" s="11">
        <v>15000</v>
      </c>
      <c r="F44" s="10"/>
      <c r="G44" s="10"/>
      <c r="H44" s="10"/>
      <c r="I44" s="9"/>
      <c r="J44" s="10"/>
    </row>
    <row r="45" spans="1:11" ht="20.100000000000001" customHeight="1" x14ac:dyDescent="0.55000000000000004">
      <c r="A45" s="287">
        <v>11</v>
      </c>
      <c r="B45" s="202" t="s">
        <v>298</v>
      </c>
      <c r="C45" s="5">
        <v>5142900</v>
      </c>
      <c r="D45" s="5" t="s">
        <v>192</v>
      </c>
      <c r="E45" s="10"/>
      <c r="F45" s="10"/>
      <c r="G45" s="10"/>
      <c r="H45" s="10"/>
      <c r="I45" s="9"/>
      <c r="J45" s="10"/>
    </row>
    <row r="46" spans="1:11" ht="20.100000000000001" customHeight="1" x14ac:dyDescent="0.55000000000000004">
      <c r="A46" s="3"/>
      <c r="B46" s="6" t="s">
        <v>216</v>
      </c>
      <c r="C46" s="6"/>
      <c r="D46" s="5">
        <v>495000</v>
      </c>
      <c r="E46" s="10"/>
      <c r="F46" s="10"/>
      <c r="G46" s="10"/>
      <c r="H46" s="10"/>
      <c r="I46" s="9"/>
      <c r="J46" s="10"/>
    </row>
    <row r="47" spans="1:11" ht="20.100000000000001" customHeight="1" x14ac:dyDescent="0.55000000000000004">
      <c r="A47" s="3"/>
      <c r="B47" s="6" t="s">
        <v>224</v>
      </c>
      <c r="C47" s="6"/>
      <c r="D47" s="5">
        <v>419900</v>
      </c>
      <c r="E47" s="10"/>
      <c r="F47" s="10"/>
      <c r="G47" s="10"/>
      <c r="H47" s="10"/>
      <c r="I47" s="9"/>
      <c r="J47" s="10"/>
    </row>
    <row r="48" spans="1:11" ht="20.100000000000001" customHeight="1" x14ac:dyDescent="0.55000000000000004">
      <c r="A48" s="3"/>
      <c r="B48" s="6" t="s">
        <v>308</v>
      </c>
      <c r="C48" s="6"/>
      <c r="D48" s="5">
        <v>135000</v>
      </c>
      <c r="E48" s="10"/>
      <c r="F48" s="10"/>
      <c r="G48" s="10"/>
      <c r="H48" s="10"/>
      <c r="I48" s="9"/>
      <c r="J48" s="10"/>
    </row>
    <row r="49" spans="1:10" ht="20.100000000000001" customHeight="1" x14ac:dyDescent="0.55000000000000004">
      <c r="A49" s="3"/>
      <c r="B49" s="6" t="s">
        <v>310</v>
      </c>
      <c r="C49" s="6"/>
      <c r="D49" s="12">
        <v>4093000</v>
      </c>
      <c r="E49" s="10">
        <f>+D46+D47+D48+D49</f>
        <v>5142900</v>
      </c>
      <c r="F49" s="10"/>
      <c r="G49" s="10"/>
      <c r="H49" s="10"/>
      <c r="I49" s="9"/>
      <c r="J49" s="10"/>
    </row>
    <row r="50" spans="1:10" ht="20.100000000000001" customHeight="1" thickBot="1" x14ac:dyDescent="0.6">
      <c r="A50" s="3"/>
      <c r="B50" s="6"/>
      <c r="C50" s="6"/>
      <c r="E50" s="15">
        <f>SUM(E9:E49)</f>
        <v>71958848.550000012</v>
      </c>
      <c r="F50" s="11"/>
      <c r="G50" s="11"/>
      <c r="H50" s="11"/>
      <c r="I50" s="16"/>
      <c r="J50" s="10"/>
    </row>
    <row r="51" spans="1:10" ht="24.75" thickTop="1" x14ac:dyDescent="0.55000000000000004">
      <c r="D51" s="4"/>
    </row>
    <row r="52" spans="1:10" x14ac:dyDescent="0.55000000000000004">
      <c r="D52" s="4"/>
    </row>
    <row r="53" spans="1:10" x14ac:dyDescent="0.55000000000000004">
      <c r="D53" s="4"/>
    </row>
    <row r="54" spans="1:10" x14ac:dyDescent="0.55000000000000004">
      <c r="D54" s="4"/>
    </row>
    <row r="55" spans="1:10" x14ac:dyDescent="0.55000000000000004">
      <c r="D55" s="4"/>
    </row>
  </sheetData>
  <pageMargins left="0.70866141732283472" right="0.23622047244094491" top="0.43307086614173229" bottom="0.35433070866141736" header="0.31496062992125984" footer="0.31496062992125984"/>
  <pageSetup paperSize="9" scale="8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1"/>
  <sheetViews>
    <sheetView view="pageBreakPreview" topLeftCell="A7" zoomScale="110" zoomScaleNormal="75" zoomScaleSheetLayoutView="110" workbookViewId="0">
      <selection activeCell="I15" sqref="I15"/>
    </sheetView>
  </sheetViews>
  <sheetFormatPr defaultRowHeight="21.75" x14ac:dyDescent="0.5"/>
  <cols>
    <col min="1" max="1" width="3.140625" style="39" customWidth="1"/>
    <col min="2" max="3" width="9.140625" style="39"/>
    <col min="4" max="4" width="22.42578125" style="39" customWidth="1"/>
    <col min="5" max="5" width="20.28515625" style="64" customWidth="1"/>
    <col min="6" max="6" width="20.28515625" style="40" customWidth="1"/>
    <col min="7" max="7" width="2.7109375" style="39" customWidth="1"/>
    <col min="8" max="8" width="23" style="72" customWidth="1"/>
    <col min="9" max="11" width="16.7109375" style="39" customWidth="1"/>
    <col min="12" max="16384" width="9.140625" style="39"/>
  </cols>
  <sheetData>
    <row r="1" spans="1:11" ht="21.95" customHeight="1" x14ac:dyDescent="0.55000000000000004">
      <c r="A1" s="426" t="s">
        <v>71</v>
      </c>
      <c r="B1" s="426"/>
      <c r="C1" s="426"/>
      <c r="D1" s="426"/>
      <c r="E1" s="426"/>
      <c r="F1" s="426"/>
      <c r="G1" s="426"/>
      <c r="H1" s="426"/>
      <c r="I1" s="19"/>
      <c r="J1" s="19"/>
      <c r="K1" s="19"/>
    </row>
    <row r="2" spans="1:11" ht="21.95" customHeight="1" x14ac:dyDescent="0.55000000000000004">
      <c r="A2" s="426" t="s">
        <v>467</v>
      </c>
      <c r="B2" s="426"/>
      <c r="C2" s="426"/>
      <c r="D2" s="426"/>
      <c r="E2" s="426"/>
      <c r="F2" s="426"/>
      <c r="G2" s="426"/>
      <c r="H2" s="426"/>
      <c r="I2" s="19"/>
      <c r="J2" s="19"/>
      <c r="K2" s="19"/>
    </row>
    <row r="3" spans="1:11" ht="21.95" customHeight="1" x14ac:dyDescent="0.55000000000000004">
      <c r="A3" s="426" t="s">
        <v>468</v>
      </c>
      <c r="B3" s="426"/>
      <c r="C3" s="426"/>
      <c r="D3" s="426"/>
      <c r="E3" s="426"/>
      <c r="F3" s="426"/>
      <c r="G3" s="426"/>
      <c r="H3" s="426"/>
      <c r="I3" s="19"/>
      <c r="J3" s="19"/>
      <c r="K3" s="19"/>
    </row>
    <row r="4" spans="1:11" ht="21.95" customHeight="1" x14ac:dyDescent="0.55000000000000004">
      <c r="A4" s="45"/>
      <c r="B4" s="426" t="s">
        <v>469</v>
      </c>
      <c r="C4" s="426"/>
      <c r="D4" s="426"/>
      <c r="E4" s="43" t="s">
        <v>470</v>
      </c>
      <c r="F4" s="386" t="s">
        <v>471</v>
      </c>
      <c r="G4" s="45"/>
      <c r="H4" s="387" t="s">
        <v>472</v>
      </c>
      <c r="I4" s="19"/>
      <c r="J4" s="19"/>
      <c r="K4" s="19"/>
    </row>
    <row r="5" spans="1:11" ht="21.95" customHeight="1" x14ac:dyDescent="0.55000000000000004">
      <c r="A5" s="42"/>
      <c r="B5" s="385"/>
      <c r="C5" s="391" t="s">
        <v>136</v>
      </c>
      <c r="D5" s="385"/>
      <c r="E5" s="43"/>
      <c r="F5" s="386"/>
      <c r="G5" s="42"/>
      <c r="H5" s="387"/>
      <c r="I5" s="19"/>
      <c r="J5" s="19"/>
      <c r="K5" s="19"/>
    </row>
    <row r="6" spans="1:11" ht="21.95" customHeight="1" x14ac:dyDescent="0.55000000000000004">
      <c r="A6" s="42"/>
      <c r="B6" s="45" t="s">
        <v>476</v>
      </c>
      <c r="C6" s="42"/>
      <c r="D6" s="42"/>
      <c r="E6" s="392"/>
      <c r="F6" s="44">
        <v>73104891.219999999</v>
      </c>
      <c r="G6" s="42"/>
      <c r="H6" s="388"/>
      <c r="I6" s="19"/>
      <c r="J6" s="19"/>
      <c r="K6" s="19"/>
    </row>
    <row r="7" spans="1:11" ht="21.95" customHeight="1" x14ac:dyDescent="0.55000000000000004">
      <c r="A7" s="42"/>
      <c r="B7" s="45" t="s">
        <v>473</v>
      </c>
      <c r="C7" s="46"/>
      <c r="D7" s="46"/>
      <c r="E7" s="47"/>
      <c r="F7" s="42">
        <v>9000</v>
      </c>
      <c r="G7" s="46"/>
      <c r="H7" s="250"/>
      <c r="I7" s="19"/>
      <c r="J7" s="19"/>
      <c r="K7" s="19"/>
    </row>
    <row r="8" spans="1:11" ht="21.95" customHeight="1" x14ac:dyDescent="0.55000000000000004">
      <c r="A8" s="42"/>
      <c r="B8" s="45" t="s">
        <v>139</v>
      </c>
      <c r="C8" s="48"/>
      <c r="D8" s="46"/>
      <c r="E8" s="49"/>
      <c r="F8" s="42">
        <v>0</v>
      </c>
      <c r="G8" s="46"/>
      <c r="H8" s="184"/>
      <c r="I8" s="19"/>
      <c r="J8" s="19"/>
      <c r="K8" s="19"/>
    </row>
    <row r="9" spans="1:11" ht="21.95" customHeight="1" x14ac:dyDescent="0.55000000000000004">
      <c r="A9" s="50"/>
      <c r="B9" s="51" t="s">
        <v>140</v>
      </c>
      <c r="C9" s="53"/>
      <c r="D9" s="53"/>
      <c r="E9" s="54"/>
      <c r="F9" s="42">
        <v>170880</v>
      </c>
      <c r="G9" s="52"/>
      <c r="H9" s="184"/>
      <c r="I9" s="55"/>
      <c r="J9" s="55"/>
      <c r="K9" s="55"/>
    </row>
    <row r="10" spans="1:11" ht="21.95" customHeight="1" x14ac:dyDescent="0.55000000000000004">
      <c r="A10" s="50"/>
      <c r="B10" s="51" t="s">
        <v>204</v>
      </c>
      <c r="C10" s="53"/>
      <c r="D10" s="53"/>
      <c r="E10" s="54"/>
      <c r="F10" s="42"/>
      <c r="G10" s="52"/>
      <c r="H10" s="184"/>
      <c r="I10" s="55"/>
      <c r="J10" s="55"/>
      <c r="K10" s="55"/>
    </row>
    <row r="11" spans="1:11" ht="21.95" customHeight="1" x14ac:dyDescent="0.55000000000000004">
      <c r="A11" s="42"/>
      <c r="B11" s="42" t="s">
        <v>144</v>
      </c>
      <c r="C11" s="46"/>
      <c r="D11" s="56"/>
      <c r="E11" s="54"/>
      <c r="F11" s="42"/>
      <c r="G11" s="46"/>
      <c r="H11" s="184"/>
      <c r="I11" s="19"/>
      <c r="J11" s="26"/>
      <c r="K11" s="19"/>
    </row>
    <row r="12" spans="1:11" ht="21.95" customHeight="1" x14ac:dyDescent="0.55000000000000004">
      <c r="A12" s="42"/>
      <c r="B12" s="42" t="s">
        <v>474</v>
      </c>
      <c r="C12" s="46"/>
      <c r="D12" s="56"/>
      <c r="E12" s="54"/>
      <c r="F12" s="42"/>
      <c r="G12" s="46"/>
      <c r="H12" s="184"/>
      <c r="I12" s="19"/>
      <c r="J12" s="26"/>
      <c r="K12" s="19"/>
    </row>
    <row r="13" spans="1:11" ht="21.95" customHeight="1" x14ac:dyDescent="0.55000000000000004">
      <c r="A13" s="42"/>
      <c r="B13" s="42" t="s">
        <v>475</v>
      </c>
      <c r="C13" s="48"/>
      <c r="D13" s="46"/>
      <c r="E13" s="57"/>
      <c r="F13" s="42">
        <v>852026.8</v>
      </c>
      <c r="G13" s="46"/>
      <c r="H13" s="389"/>
      <c r="I13" s="20"/>
      <c r="J13" s="20"/>
      <c r="K13" s="20"/>
    </row>
    <row r="14" spans="1:11" ht="21.95" customHeight="1" x14ac:dyDescent="0.55000000000000004">
      <c r="A14" s="42"/>
      <c r="B14" s="45" t="s">
        <v>477</v>
      </c>
      <c r="C14" s="46"/>
      <c r="D14" s="46"/>
      <c r="E14" s="57"/>
      <c r="F14" s="42">
        <v>3525150.08</v>
      </c>
      <c r="G14" s="46"/>
      <c r="H14" s="184"/>
      <c r="I14" s="20"/>
      <c r="J14" s="20"/>
      <c r="K14" s="20"/>
    </row>
    <row r="15" spans="1:11" ht="21.95" customHeight="1" x14ac:dyDescent="0.55000000000000004">
      <c r="A15" s="42"/>
      <c r="B15" s="42" t="s">
        <v>205</v>
      </c>
      <c r="C15" s="45"/>
      <c r="D15" s="42"/>
      <c r="E15" s="58"/>
      <c r="F15" s="42">
        <v>0</v>
      </c>
      <c r="G15" s="42"/>
      <c r="H15" s="184"/>
    </row>
    <row r="16" spans="1:11" ht="21.95" customHeight="1" x14ac:dyDescent="0.55000000000000004">
      <c r="A16" s="42"/>
      <c r="B16" s="45" t="s">
        <v>151</v>
      </c>
      <c r="C16" s="42"/>
      <c r="D16" s="42"/>
      <c r="E16" s="266"/>
      <c r="F16" s="42"/>
      <c r="G16" s="42"/>
      <c r="H16" s="389"/>
    </row>
    <row r="17" spans="1:10" ht="21.95" customHeight="1" x14ac:dyDescent="0.55000000000000004">
      <c r="A17" s="42"/>
      <c r="B17" s="45" t="s">
        <v>478</v>
      </c>
      <c r="C17" s="42"/>
      <c r="D17" s="42"/>
      <c r="E17" s="266"/>
      <c r="F17" s="42"/>
      <c r="G17" s="42"/>
      <c r="H17" s="389"/>
    </row>
    <row r="18" spans="1:10" s="20" customFormat="1" ht="21.95" customHeight="1" x14ac:dyDescent="0.55000000000000004">
      <c r="A18" s="42"/>
      <c r="B18" s="45" t="s">
        <v>33</v>
      </c>
      <c r="C18" s="42"/>
      <c r="D18" s="42"/>
      <c r="E18" s="266">
        <v>2</v>
      </c>
      <c r="F18" s="42"/>
      <c r="G18" s="42"/>
      <c r="H18" s="388"/>
    </row>
    <row r="19" spans="1:10" s="20" customFormat="1" ht="21.95" customHeight="1" x14ac:dyDescent="0.55000000000000004">
      <c r="A19" s="42"/>
      <c r="B19" s="45" t="s">
        <v>479</v>
      </c>
      <c r="C19" s="42"/>
      <c r="D19" s="42"/>
      <c r="E19" s="266"/>
      <c r="F19" s="42"/>
      <c r="G19" s="42"/>
      <c r="H19" s="184"/>
    </row>
    <row r="20" spans="1:10" s="20" customFormat="1" ht="21.95" customHeight="1" x14ac:dyDescent="0.55000000000000004">
      <c r="A20" s="42"/>
      <c r="B20" s="45" t="s">
        <v>153</v>
      </c>
      <c r="C20" s="42"/>
      <c r="D20" s="42"/>
      <c r="E20" s="266" t="s">
        <v>85</v>
      </c>
      <c r="F20" s="42"/>
      <c r="G20" s="42"/>
      <c r="H20" s="184"/>
    </row>
    <row r="21" spans="1:10" s="20" customFormat="1" ht="21.95" customHeight="1" x14ac:dyDescent="0.55000000000000004">
      <c r="A21" s="42"/>
      <c r="B21" s="42"/>
      <c r="C21" s="42"/>
      <c r="D21" s="42"/>
      <c r="E21" s="266"/>
      <c r="F21" s="42"/>
      <c r="G21" s="42"/>
      <c r="H21" s="184"/>
    </row>
    <row r="22" spans="1:10" s="20" customFormat="1" ht="21.95" customHeight="1" x14ac:dyDescent="0.55000000000000004">
      <c r="A22" s="42"/>
      <c r="B22" s="42"/>
      <c r="C22" s="42"/>
      <c r="D22" s="42"/>
      <c r="E22" s="266"/>
      <c r="F22" s="42"/>
      <c r="G22" s="42"/>
      <c r="H22" s="184"/>
    </row>
    <row r="23" spans="1:10" s="20" customFormat="1" ht="21.95" customHeight="1" x14ac:dyDescent="0.55000000000000004">
      <c r="A23" s="42"/>
      <c r="B23" s="42"/>
      <c r="C23" s="45"/>
      <c r="D23" s="42"/>
      <c r="E23" s="266"/>
      <c r="F23" s="42"/>
      <c r="G23" s="42"/>
      <c r="H23" s="389"/>
    </row>
    <row r="24" spans="1:10" s="20" customFormat="1" ht="21.95" customHeight="1" x14ac:dyDescent="0.55000000000000004">
      <c r="A24" s="42"/>
      <c r="B24" s="45"/>
      <c r="C24" s="42"/>
      <c r="D24" s="42"/>
      <c r="E24" s="266"/>
      <c r="F24" s="42"/>
      <c r="G24" s="42"/>
      <c r="H24" s="184"/>
    </row>
    <row r="25" spans="1:10" s="20" customFormat="1" ht="21.95" customHeight="1" x14ac:dyDescent="0.55000000000000004">
      <c r="A25" s="42"/>
      <c r="B25" s="42"/>
      <c r="C25" s="45"/>
      <c r="D25" s="42"/>
      <c r="E25" s="266"/>
      <c r="F25" s="42"/>
      <c r="G25" s="42"/>
      <c r="H25" s="184"/>
    </row>
    <row r="26" spans="1:10" s="20" customFormat="1" ht="21.95" customHeight="1" x14ac:dyDescent="0.55000000000000004">
      <c r="A26" s="42"/>
      <c r="B26" s="45"/>
      <c r="C26" s="42"/>
      <c r="D26" s="42"/>
      <c r="E26" s="266"/>
      <c r="F26" s="42"/>
      <c r="G26" s="42"/>
      <c r="H26" s="389"/>
    </row>
    <row r="27" spans="1:10" s="20" customFormat="1" ht="21.95" customHeight="1" x14ac:dyDescent="0.55000000000000004">
      <c r="A27" s="42"/>
      <c r="B27" s="42"/>
      <c r="C27" s="42"/>
      <c r="D27" s="42"/>
      <c r="E27" s="266"/>
      <c r="F27" s="42"/>
      <c r="G27" s="42"/>
      <c r="H27" s="184"/>
    </row>
    <row r="28" spans="1:10" s="20" customFormat="1" ht="21.95" customHeight="1" x14ac:dyDescent="0.55000000000000004">
      <c r="A28" s="42"/>
      <c r="B28" s="45"/>
      <c r="C28" s="42"/>
      <c r="D28" s="42"/>
      <c r="E28" s="266"/>
      <c r="F28" s="42"/>
      <c r="G28" s="42"/>
      <c r="H28" s="184"/>
    </row>
    <row r="29" spans="1:10" s="20" customFormat="1" ht="21.95" customHeight="1" x14ac:dyDescent="0.55000000000000004">
      <c r="A29" s="42"/>
      <c r="B29" s="42"/>
      <c r="C29" s="42"/>
      <c r="D29" s="42"/>
      <c r="E29" s="60"/>
      <c r="F29" s="42"/>
      <c r="G29" s="42"/>
      <c r="H29" s="184"/>
    </row>
    <row r="30" spans="1:10" s="20" customFormat="1" ht="21.95" customHeight="1" x14ac:dyDescent="0.55000000000000004">
      <c r="A30" s="42"/>
      <c r="B30" s="42"/>
      <c r="C30" s="42"/>
      <c r="D30" s="42"/>
      <c r="E30" s="60"/>
      <c r="F30" s="42"/>
      <c r="G30" s="42"/>
      <c r="H30" s="184"/>
    </row>
    <row r="31" spans="1:10" s="20" customFormat="1" ht="21.95" customHeight="1" x14ac:dyDescent="0.55000000000000004">
      <c r="A31" s="42"/>
      <c r="B31" s="42"/>
      <c r="C31" s="45"/>
      <c r="D31" s="42"/>
      <c r="E31" s="266"/>
      <c r="F31" s="42"/>
      <c r="G31" s="42"/>
      <c r="H31" s="389"/>
    </row>
    <row r="32" spans="1:10" s="20" customFormat="1" ht="21.95" customHeight="1" x14ac:dyDescent="0.55000000000000004">
      <c r="A32" s="42"/>
      <c r="B32" s="45"/>
      <c r="C32" s="42"/>
      <c r="D32" s="42"/>
      <c r="E32" s="266"/>
      <c r="F32" s="42"/>
      <c r="G32" s="42"/>
      <c r="H32" s="389"/>
      <c r="I32" s="62">
        <f>H32-H16</f>
        <v>0</v>
      </c>
      <c r="J32" s="19"/>
    </row>
    <row r="33" spans="1:9" s="20" customFormat="1" ht="12" customHeight="1" x14ac:dyDescent="0.55000000000000004">
      <c r="A33" s="42"/>
      <c r="B33" s="42"/>
      <c r="C33" s="42"/>
      <c r="D33" s="42"/>
      <c r="E33" s="266"/>
      <c r="F33" s="42"/>
      <c r="G33" s="42"/>
      <c r="H33" s="184"/>
    </row>
    <row r="34" spans="1:9" s="20" customFormat="1" ht="21.95" customHeight="1" x14ac:dyDescent="0.55000000000000004">
      <c r="A34" s="42"/>
      <c r="B34" s="45"/>
      <c r="C34" s="42"/>
      <c r="D34" s="42"/>
      <c r="E34" s="266"/>
      <c r="F34" s="44"/>
      <c r="G34" s="42"/>
      <c r="H34" s="390"/>
    </row>
    <row r="35" spans="1:9" s="20" customFormat="1" ht="21.95" customHeight="1" x14ac:dyDescent="0.55000000000000004">
      <c r="A35" s="42"/>
      <c r="B35" s="42"/>
      <c r="C35" s="42"/>
      <c r="D35" s="42"/>
      <c r="E35" s="266"/>
      <c r="F35" s="44"/>
      <c r="G35" s="42"/>
      <c r="H35" s="167"/>
    </row>
    <row r="36" spans="1:9" ht="21.95" customHeight="1" x14ac:dyDescent="0.55000000000000004">
      <c r="A36" s="426" t="s">
        <v>196</v>
      </c>
      <c r="B36" s="426"/>
      <c r="C36" s="426"/>
      <c r="D36" s="426" t="s">
        <v>132</v>
      </c>
      <c r="E36" s="426"/>
      <c r="F36" s="426"/>
      <c r="G36" s="426" t="s">
        <v>194</v>
      </c>
      <c r="H36" s="426"/>
      <c r="I36" s="41"/>
    </row>
    <row r="37" spans="1:9" ht="21.95" customHeight="1" x14ac:dyDescent="0.55000000000000004">
      <c r="A37" s="427" t="s">
        <v>248</v>
      </c>
      <c r="B37" s="427"/>
      <c r="C37" s="427"/>
      <c r="D37" s="426" t="s">
        <v>249</v>
      </c>
      <c r="E37" s="426"/>
      <c r="F37" s="426"/>
      <c r="G37" s="428" t="s">
        <v>250</v>
      </c>
      <c r="H37" s="428"/>
      <c r="I37" s="63"/>
    </row>
    <row r="38" spans="1:9" ht="21.95" customHeight="1" x14ac:dyDescent="0.55000000000000004">
      <c r="A38" s="426" t="s">
        <v>197</v>
      </c>
      <c r="B38" s="426"/>
      <c r="C38" s="426"/>
      <c r="D38" s="426" t="s">
        <v>193</v>
      </c>
      <c r="E38" s="426"/>
      <c r="F38" s="426"/>
      <c r="G38" s="429" t="s">
        <v>195</v>
      </c>
      <c r="H38" s="429"/>
      <c r="I38" s="40"/>
    </row>
    <row r="39" spans="1:9" s="20" customFormat="1" ht="24" x14ac:dyDescent="0.55000000000000004">
      <c r="E39" s="27"/>
      <c r="F39" s="19"/>
      <c r="H39" s="4"/>
    </row>
    <row r="40" spans="1:9" s="20" customFormat="1" ht="24" x14ac:dyDescent="0.55000000000000004">
      <c r="E40" s="27"/>
      <c r="F40" s="19"/>
      <c r="H40" s="4"/>
    </row>
    <row r="41" spans="1:9" s="20" customFormat="1" ht="24" x14ac:dyDescent="0.55000000000000004">
      <c r="E41" s="27"/>
      <c r="F41" s="19"/>
      <c r="H41" s="4"/>
    </row>
    <row r="42" spans="1:9" s="20" customFormat="1" ht="24" x14ac:dyDescent="0.55000000000000004">
      <c r="E42" s="27"/>
      <c r="F42" s="19"/>
      <c r="H42" s="4"/>
    </row>
    <row r="43" spans="1:9" s="20" customFormat="1" ht="24" x14ac:dyDescent="0.55000000000000004">
      <c r="E43" s="27"/>
      <c r="F43" s="19"/>
      <c r="H43" s="4"/>
    </row>
    <row r="44" spans="1:9" s="20" customFormat="1" ht="24" x14ac:dyDescent="0.55000000000000004">
      <c r="E44" s="27"/>
      <c r="F44" s="19"/>
      <c r="H44" s="4"/>
    </row>
    <row r="45" spans="1:9" s="20" customFormat="1" ht="24" x14ac:dyDescent="0.55000000000000004">
      <c r="E45" s="27"/>
      <c r="F45" s="19"/>
      <c r="H45" s="4"/>
    </row>
    <row r="46" spans="1:9" s="20" customFormat="1" ht="24" x14ac:dyDescent="0.55000000000000004">
      <c r="E46" s="27"/>
      <c r="F46" s="19"/>
      <c r="H46" s="4"/>
    </row>
    <row r="47" spans="1:9" s="20" customFormat="1" ht="24" x14ac:dyDescent="0.55000000000000004">
      <c r="E47" s="27"/>
      <c r="F47" s="19"/>
      <c r="H47" s="4"/>
    </row>
    <row r="48" spans="1:9" s="20" customFormat="1" ht="24" x14ac:dyDescent="0.55000000000000004">
      <c r="E48" s="27"/>
      <c r="F48" s="19"/>
      <c r="H48" s="4"/>
    </row>
    <row r="49" spans="5:8" s="20" customFormat="1" ht="24" x14ac:dyDescent="0.55000000000000004">
      <c r="E49" s="27"/>
      <c r="F49" s="19"/>
      <c r="H49" s="4"/>
    </row>
    <row r="50" spans="5:8" s="20" customFormat="1" ht="24" x14ac:dyDescent="0.55000000000000004">
      <c r="E50" s="27"/>
      <c r="F50" s="19"/>
      <c r="H50" s="4"/>
    </row>
    <row r="51" spans="5:8" s="20" customFormat="1" ht="24" x14ac:dyDescent="0.55000000000000004">
      <c r="E51" s="27"/>
      <c r="F51" s="19"/>
      <c r="H51" s="4"/>
    </row>
  </sheetData>
  <mergeCells count="13">
    <mergeCell ref="A37:C37"/>
    <mergeCell ref="D37:F37"/>
    <mergeCell ref="G37:H37"/>
    <mergeCell ref="A38:C38"/>
    <mergeCell ref="D38:F38"/>
    <mergeCell ref="G38:H38"/>
    <mergeCell ref="A1:H1"/>
    <mergeCell ref="A2:H2"/>
    <mergeCell ref="A3:H3"/>
    <mergeCell ref="A36:C36"/>
    <mergeCell ref="D36:F36"/>
    <mergeCell ref="G36:H36"/>
    <mergeCell ref="B4:D4"/>
  </mergeCells>
  <pageMargins left="0.74803149606299213" right="0" top="0.31496062992125984" bottom="0" header="0.51181102362204722" footer="0.23622047244094491"/>
  <pageSetup paperSize="9" scale="95" orientation="portrait" horizont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2" workbookViewId="0">
      <selection activeCell="A4" sqref="A4:L4"/>
    </sheetView>
  </sheetViews>
  <sheetFormatPr defaultRowHeight="21.75" x14ac:dyDescent="0.5"/>
  <cols>
    <col min="1" max="2" width="4.28515625" customWidth="1"/>
    <col min="7" max="7" width="11.7109375" customWidth="1"/>
    <col min="9" max="9" width="0.140625" customWidth="1"/>
    <col min="10" max="10" width="3.28515625" hidden="1" customWidth="1"/>
    <col min="11" max="11" width="14.5703125" customWidth="1"/>
    <col min="12" max="12" width="15.5703125" customWidth="1"/>
    <col min="13" max="13" width="14.7109375" customWidth="1"/>
  </cols>
  <sheetData>
    <row r="1" spans="1:13" hidden="1" x14ac:dyDescent="0.5"/>
    <row r="2" spans="1:13" ht="24" x14ac:dyDescent="0.55000000000000004">
      <c r="A2" s="465" t="s">
        <v>482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3" ht="24" x14ac:dyDescent="0.55000000000000004">
      <c r="A3" s="465" t="s">
        <v>480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3" ht="24" x14ac:dyDescent="0.55000000000000004">
      <c r="A4" s="465" t="s">
        <v>481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</row>
    <row r="5" spans="1:13" ht="4.5" customHeight="1" x14ac:dyDescent="0.5">
      <c r="A5" s="315"/>
    </row>
    <row r="6" spans="1:13" hidden="1" x14ac:dyDescent="0.5">
      <c r="A6" s="407"/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</row>
    <row r="7" spans="1:13" x14ac:dyDescent="0.5">
      <c r="A7" s="414" t="s">
        <v>483</v>
      </c>
      <c r="B7" s="415" t="s">
        <v>484</v>
      </c>
      <c r="C7" s="415"/>
      <c r="D7" s="415"/>
      <c r="E7" s="415"/>
      <c r="F7" s="408"/>
      <c r="G7" s="408"/>
      <c r="H7" s="408"/>
      <c r="I7" s="408"/>
      <c r="J7" s="408"/>
      <c r="K7" s="409"/>
      <c r="L7" s="410">
        <v>22761422.100000001</v>
      </c>
      <c r="M7" s="409"/>
    </row>
    <row r="8" spans="1:13" x14ac:dyDescent="0.5">
      <c r="A8" s="411"/>
      <c r="B8" s="402" t="s">
        <v>485</v>
      </c>
      <c r="C8" s="314"/>
      <c r="D8" s="314"/>
      <c r="E8" s="314"/>
      <c r="F8" s="314"/>
      <c r="G8" s="314"/>
      <c r="H8" s="314"/>
      <c r="I8" s="314"/>
      <c r="J8" s="314"/>
      <c r="K8" s="394"/>
      <c r="L8" s="394"/>
      <c r="M8" s="394"/>
    </row>
    <row r="9" spans="1:13" x14ac:dyDescent="0.5">
      <c r="A9" s="411"/>
      <c r="B9" s="402" t="s">
        <v>486</v>
      </c>
      <c r="C9" s="314"/>
      <c r="D9" s="314"/>
      <c r="E9" s="314"/>
      <c r="F9" s="314"/>
      <c r="G9" s="314"/>
      <c r="H9" s="314"/>
      <c r="I9" s="314"/>
      <c r="J9" s="314"/>
      <c r="K9" s="397">
        <v>22761422.100000001</v>
      </c>
      <c r="L9" s="394"/>
      <c r="M9" s="394"/>
    </row>
    <row r="10" spans="1:13" x14ac:dyDescent="0.5">
      <c r="A10" s="412"/>
      <c r="B10" s="416" t="s">
        <v>76</v>
      </c>
      <c r="C10" s="314" t="s">
        <v>139</v>
      </c>
      <c r="D10" s="314"/>
      <c r="E10" s="314"/>
      <c r="F10" s="314"/>
      <c r="G10" s="314"/>
      <c r="H10" s="314"/>
      <c r="I10" s="314"/>
      <c r="J10" s="314"/>
      <c r="K10" s="395">
        <v>678225</v>
      </c>
      <c r="L10" s="394"/>
      <c r="M10" s="394"/>
    </row>
    <row r="11" spans="1:13" x14ac:dyDescent="0.5">
      <c r="A11" s="411"/>
      <c r="B11" s="402"/>
      <c r="C11" s="314" t="s">
        <v>509</v>
      </c>
      <c r="D11" s="314"/>
      <c r="E11" s="314"/>
      <c r="F11" s="314"/>
      <c r="G11" s="314"/>
      <c r="H11" s="314"/>
      <c r="I11" s="314"/>
      <c r="J11" s="314"/>
      <c r="K11" s="398">
        <v>170880</v>
      </c>
      <c r="L11" s="399">
        <f>+K10+K11</f>
        <v>849105</v>
      </c>
      <c r="M11" s="394"/>
    </row>
    <row r="12" spans="1:13" ht="22.5" thickBot="1" x14ac:dyDescent="0.55000000000000004">
      <c r="A12" s="412"/>
      <c r="B12" s="402"/>
      <c r="C12" s="314"/>
      <c r="D12" s="314"/>
      <c r="E12" s="314"/>
      <c r="F12" s="314"/>
      <c r="G12" s="314"/>
      <c r="H12" s="314"/>
      <c r="I12" s="314"/>
      <c r="J12" s="314"/>
      <c r="K12" s="394"/>
      <c r="L12" s="400">
        <f>+L7-L11</f>
        <v>21912317.100000001</v>
      </c>
      <c r="M12" s="422" t="s">
        <v>514</v>
      </c>
    </row>
    <row r="13" spans="1:13" x14ac:dyDescent="0.5">
      <c r="A13" s="412"/>
      <c r="B13" s="314"/>
      <c r="C13" s="314"/>
      <c r="D13" s="314"/>
      <c r="E13" s="314"/>
      <c r="F13" s="314"/>
      <c r="G13" s="314"/>
      <c r="H13" s="314"/>
      <c r="I13" s="314"/>
      <c r="J13" s="314"/>
      <c r="K13" s="394"/>
      <c r="L13" s="394"/>
      <c r="M13" s="394"/>
    </row>
    <row r="14" spans="1:13" x14ac:dyDescent="0.5">
      <c r="A14" s="412"/>
      <c r="B14" s="402" t="s">
        <v>487</v>
      </c>
      <c r="C14" s="314"/>
      <c r="D14" s="314"/>
      <c r="E14" s="314"/>
      <c r="F14" s="314"/>
      <c r="G14" s="314"/>
      <c r="H14" s="314"/>
      <c r="I14" s="314"/>
      <c r="J14" s="314"/>
      <c r="K14" s="394"/>
      <c r="L14" s="394"/>
      <c r="M14" s="394"/>
    </row>
    <row r="15" spans="1:13" x14ac:dyDescent="0.5">
      <c r="A15" s="417" t="s">
        <v>488</v>
      </c>
      <c r="B15" s="403" t="s">
        <v>489</v>
      </c>
      <c r="C15" s="403"/>
      <c r="D15" s="403"/>
      <c r="E15" s="403"/>
      <c r="F15" s="403"/>
      <c r="G15" s="403"/>
      <c r="H15" s="403"/>
      <c r="I15" s="314"/>
      <c r="J15" s="314"/>
      <c r="K15" s="394"/>
      <c r="L15" s="394"/>
      <c r="M15" s="394"/>
    </row>
    <row r="16" spans="1:13" x14ac:dyDescent="0.5">
      <c r="A16" s="412"/>
      <c r="B16" s="402" t="s">
        <v>490</v>
      </c>
      <c r="C16" s="314"/>
      <c r="D16" s="314"/>
      <c r="E16" s="314"/>
      <c r="F16" s="314"/>
      <c r="G16" s="314"/>
      <c r="H16" s="314"/>
      <c r="I16" s="314"/>
      <c r="J16" s="314"/>
      <c r="K16" s="397">
        <v>58445098.289999999</v>
      </c>
      <c r="L16" s="395"/>
      <c r="M16" s="394"/>
    </row>
    <row r="17" spans="1:13" x14ac:dyDescent="0.5">
      <c r="A17" s="412"/>
      <c r="B17" s="402" t="s">
        <v>486</v>
      </c>
      <c r="C17" s="314"/>
      <c r="D17" s="314"/>
      <c r="E17" s="314"/>
      <c r="F17" s="314"/>
      <c r="G17" s="314"/>
      <c r="H17" s="314"/>
      <c r="I17" s="314"/>
      <c r="J17" s="314"/>
      <c r="K17" s="395"/>
      <c r="L17" s="420"/>
      <c r="M17" s="394"/>
    </row>
    <row r="18" spans="1:13" x14ac:dyDescent="0.5">
      <c r="A18" s="412"/>
      <c r="B18" s="402" t="s">
        <v>512</v>
      </c>
      <c r="C18" s="314"/>
      <c r="D18" s="314"/>
      <c r="E18" s="314"/>
      <c r="F18" s="314"/>
      <c r="G18" s="314"/>
      <c r="H18" s="419"/>
      <c r="I18" s="314"/>
      <c r="J18" s="314"/>
      <c r="K18" s="395">
        <v>6500482.0899999999</v>
      </c>
      <c r="L18" s="420"/>
      <c r="M18" s="394"/>
    </row>
    <row r="19" spans="1:13" x14ac:dyDescent="0.5">
      <c r="A19" s="412"/>
      <c r="B19" s="402" t="s">
        <v>513</v>
      </c>
      <c r="C19" s="314"/>
      <c r="D19" s="314"/>
      <c r="E19" s="314"/>
      <c r="F19" s="314"/>
      <c r="G19" s="314"/>
      <c r="H19" s="419"/>
      <c r="I19" s="314"/>
      <c r="J19" s="314"/>
      <c r="K19" s="395"/>
      <c r="L19" s="395"/>
      <c r="M19" s="394"/>
    </row>
    <row r="20" spans="1:13" x14ac:dyDescent="0.5">
      <c r="A20" s="412"/>
      <c r="B20" s="402" t="s">
        <v>491</v>
      </c>
      <c r="C20" s="314"/>
      <c r="D20" s="314"/>
      <c r="E20" s="314"/>
      <c r="F20" s="314"/>
      <c r="G20" s="314"/>
      <c r="H20" s="419"/>
      <c r="I20" s="314"/>
      <c r="J20" s="314"/>
      <c r="K20" s="420"/>
      <c r="L20" s="395"/>
      <c r="M20" s="394"/>
    </row>
    <row r="21" spans="1:13" x14ac:dyDescent="0.5">
      <c r="A21" s="412"/>
      <c r="B21" s="402" t="s">
        <v>492</v>
      </c>
      <c r="C21" s="314"/>
      <c r="D21" s="314"/>
      <c r="E21" s="314"/>
      <c r="F21" s="314"/>
      <c r="G21" s="314"/>
      <c r="H21" s="419"/>
      <c r="I21" s="314"/>
      <c r="J21" s="314"/>
      <c r="K21" s="398">
        <v>30032299.100000001</v>
      </c>
      <c r="L21" s="398">
        <f>+K18+K21</f>
        <v>36532781.189999998</v>
      </c>
      <c r="M21" s="394"/>
    </row>
    <row r="22" spans="1:13" x14ac:dyDescent="0.5">
      <c r="A22" s="412"/>
      <c r="B22" s="402" t="s">
        <v>493</v>
      </c>
      <c r="C22" s="314"/>
      <c r="D22" s="314"/>
      <c r="E22" s="314"/>
      <c r="F22" s="314"/>
      <c r="G22" s="314"/>
      <c r="H22" s="314"/>
      <c r="I22" s="314"/>
      <c r="J22" s="314"/>
      <c r="K22" s="394"/>
      <c r="L22" s="394"/>
      <c r="M22" s="394"/>
    </row>
    <row r="23" spans="1:13" ht="22.5" thickBot="1" x14ac:dyDescent="0.55000000000000004">
      <c r="A23" s="412"/>
      <c r="B23" s="403" t="s">
        <v>487</v>
      </c>
      <c r="C23" s="314"/>
      <c r="D23" s="314"/>
      <c r="E23" s="314"/>
      <c r="F23" s="314"/>
      <c r="G23" s="314"/>
      <c r="H23" s="314"/>
      <c r="I23" s="314"/>
      <c r="J23" s="314"/>
      <c r="K23" s="394"/>
      <c r="L23" s="405">
        <f>+K16-L21</f>
        <v>21912317.100000001</v>
      </c>
      <c r="M23" s="422" t="s">
        <v>516</v>
      </c>
    </row>
    <row r="24" spans="1:13" ht="22.5" thickTop="1" x14ac:dyDescent="0.5">
      <c r="A24" s="418" t="s">
        <v>124</v>
      </c>
      <c r="B24" s="314"/>
      <c r="C24" s="402" t="s">
        <v>494</v>
      </c>
      <c r="D24" s="314"/>
      <c r="E24" s="314"/>
      <c r="F24" s="314"/>
      <c r="G24" s="314"/>
      <c r="H24" s="314"/>
      <c r="I24" s="314"/>
      <c r="J24" s="314"/>
      <c r="K24" s="394"/>
      <c r="L24" s="394"/>
      <c r="M24" s="394"/>
    </row>
    <row r="25" spans="1:13" x14ac:dyDescent="0.5">
      <c r="A25" s="417" t="s">
        <v>495</v>
      </c>
      <c r="B25" s="314"/>
      <c r="C25" s="314"/>
      <c r="D25" s="314"/>
      <c r="E25" s="314"/>
      <c r="F25" s="314"/>
      <c r="G25" s="314"/>
      <c r="H25" s="314"/>
      <c r="I25" s="314"/>
      <c r="J25" s="314"/>
      <c r="K25" s="394"/>
      <c r="L25" s="394"/>
      <c r="M25" s="397">
        <v>21912317.100000001</v>
      </c>
    </row>
    <row r="26" spans="1:13" x14ac:dyDescent="0.5">
      <c r="A26" s="423" t="s">
        <v>76</v>
      </c>
      <c r="B26" s="402" t="s">
        <v>496</v>
      </c>
      <c r="C26" s="314"/>
      <c r="D26" s="314"/>
      <c r="E26" s="314"/>
      <c r="F26" s="314"/>
      <c r="G26" s="314"/>
      <c r="H26" s="314"/>
      <c r="I26" s="314"/>
      <c r="J26" s="314"/>
      <c r="K26" s="395"/>
      <c r="L26" s="395"/>
      <c r="M26" s="395">
        <v>2813900.57</v>
      </c>
    </row>
    <row r="27" spans="1:13" x14ac:dyDescent="0.5">
      <c r="A27" s="412"/>
      <c r="B27" s="402" t="s">
        <v>497</v>
      </c>
      <c r="C27" s="314"/>
      <c r="D27" s="314"/>
      <c r="E27" s="314"/>
      <c r="F27" s="314"/>
      <c r="G27" s="314"/>
      <c r="H27" s="314"/>
      <c r="I27" s="314"/>
      <c r="J27" s="314"/>
      <c r="K27" s="394"/>
      <c r="L27" s="394"/>
      <c r="M27" s="394"/>
    </row>
    <row r="28" spans="1:13" x14ac:dyDescent="0.5">
      <c r="A28" s="412"/>
      <c r="B28" s="402" t="s">
        <v>498</v>
      </c>
      <c r="C28" s="314"/>
      <c r="D28" s="314"/>
      <c r="E28" s="314"/>
      <c r="F28" s="314"/>
      <c r="G28" s="314"/>
      <c r="H28" s="314"/>
      <c r="I28" s="314"/>
      <c r="J28" s="314"/>
      <c r="K28" s="412"/>
      <c r="L28" s="394"/>
      <c r="M28" s="419"/>
    </row>
    <row r="29" spans="1:13" x14ac:dyDescent="0.5">
      <c r="A29" s="412"/>
      <c r="B29" s="402" t="s">
        <v>499</v>
      </c>
      <c r="C29" s="314"/>
      <c r="D29" s="314"/>
      <c r="E29" s="314"/>
      <c r="F29" s="314"/>
      <c r="G29" s="314"/>
      <c r="H29" s="314"/>
      <c r="I29" s="314"/>
      <c r="J29" s="314"/>
      <c r="K29" s="412"/>
      <c r="L29" s="394"/>
      <c r="M29" s="419"/>
    </row>
    <row r="30" spans="1:13" x14ac:dyDescent="0.5">
      <c r="A30" s="412"/>
      <c r="B30" s="402" t="s">
        <v>510</v>
      </c>
      <c r="C30" s="314"/>
      <c r="D30" s="314"/>
      <c r="E30" s="314"/>
      <c r="F30" s="314"/>
      <c r="G30" s="314"/>
      <c r="H30" s="314"/>
      <c r="I30" s="314"/>
      <c r="J30" s="314"/>
      <c r="K30" s="412"/>
      <c r="L30" s="395"/>
      <c r="M30" s="420">
        <v>7800000</v>
      </c>
    </row>
    <row r="31" spans="1:13" x14ac:dyDescent="0.5">
      <c r="A31" s="412"/>
      <c r="B31" s="314"/>
      <c r="C31" s="314"/>
      <c r="D31" s="314"/>
      <c r="E31" s="314"/>
      <c r="F31" s="314"/>
      <c r="G31" s="314"/>
      <c r="H31" s="314"/>
      <c r="I31" s="314"/>
      <c r="J31" s="314"/>
      <c r="K31" s="412"/>
      <c r="L31" s="394"/>
      <c r="M31" s="404"/>
    </row>
    <row r="32" spans="1:13" ht="22.5" thickBot="1" x14ac:dyDescent="0.55000000000000004">
      <c r="A32" s="413" t="s">
        <v>500</v>
      </c>
      <c r="B32" s="401"/>
      <c r="C32" s="401"/>
      <c r="D32" s="401"/>
      <c r="E32" s="401"/>
      <c r="F32" s="401"/>
      <c r="G32" s="401"/>
      <c r="H32" s="401"/>
      <c r="I32" s="401"/>
      <c r="J32" s="401"/>
      <c r="K32" s="393"/>
      <c r="L32" s="405"/>
      <c r="M32" s="421">
        <f>+M25-M26-M30</f>
        <v>11298416.530000001</v>
      </c>
    </row>
    <row r="33" spans="1:13" x14ac:dyDescent="0.5">
      <c r="K33" s="314"/>
      <c r="L33" s="314"/>
      <c r="M33" s="314"/>
    </row>
    <row r="34" spans="1:13" x14ac:dyDescent="0.5">
      <c r="A34" s="403" t="s">
        <v>511</v>
      </c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406">
        <v>30032299.100000001</v>
      </c>
      <c r="M34" s="314"/>
    </row>
    <row r="35" spans="1:13" x14ac:dyDescent="0.5">
      <c r="A35" s="314"/>
      <c r="B35" s="403" t="s">
        <v>515</v>
      </c>
      <c r="C35" s="314"/>
      <c r="D35" s="314"/>
      <c r="E35" s="314"/>
      <c r="F35" s="314"/>
      <c r="G35" s="314"/>
      <c r="H35" s="314"/>
      <c r="I35" s="314"/>
      <c r="J35" s="314"/>
      <c r="K35" s="314"/>
      <c r="L35" s="333">
        <v>0</v>
      </c>
      <c r="M35" s="314"/>
    </row>
    <row r="36" spans="1:13" x14ac:dyDescent="0.5">
      <c r="A36" s="314"/>
      <c r="B36" s="314"/>
      <c r="C36" s="314" t="s">
        <v>501</v>
      </c>
      <c r="D36" s="314"/>
      <c r="E36" s="314"/>
      <c r="F36" s="314"/>
      <c r="G36" s="314"/>
      <c r="H36" s="314"/>
      <c r="I36" s="314"/>
      <c r="J36" s="314"/>
      <c r="K36" s="314"/>
      <c r="L36" s="332">
        <v>0</v>
      </c>
      <c r="M36" s="314"/>
    </row>
    <row r="37" spans="1:13" ht="22.5" thickBot="1" x14ac:dyDescent="0.55000000000000004">
      <c r="A37" s="314"/>
      <c r="B37" s="314"/>
      <c r="C37" s="403" t="s">
        <v>502</v>
      </c>
      <c r="D37" s="314"/>
      <c r="E37" s="314"/>
      <c r="F37" s="314"/>
      <c r="G37" s="314"/>
      <c r="H37" s="314"/>
      <c r="I37" s="314"/>
      <c r="J37" s="314"/>
      <c r="K37" s="314"/>
      <c r="L37" s="336">
        <f>SUM(L34:L36)</f>
        <v>30032299.100000001</v>
      </c>
      <c r="M37" s="314"/>
    </row>
    <row r="38" spans="1:13" ht="6" customHeight="1" thickTop="1" x14ac:dyDescent="0.5">
      <c r="A38" s="314"/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</row>
    <row r="39" spans="1:13" hidden="1" x14ac:dyDescent="0.5">
      <c r="A39" s="314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</row>
    <row r="40" spans="1:13" ht="27" customHeight="1" x14ac:dyDescent="0.5">
      <c r="A40" s="314"/>
      <c r="B40" s="314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</row>
    <row r="41" spans="1:13" x14ac:dyDescent="0.5">
      <c r="A41" s="314"/>
      <c r="B41" s="403" t="s">
        <v>505</v>
      </c>
      <c r="C41" s="403"/>
      <c r="D41" s="403"/>
      <c r="E41" s="403"/>
      <c r="F41" s="403"/>
      <c r="G41" s="314"/>
      <c r="H41" s="403" t="s">
        <v>506</v>
      </c>
      <c r="I41" s="403"/>
      <c r="J41" s="403"/>
      <c r="K41" s="403"/>
      <c r="L41" s="314"/>
      <c r="M41" s="314"/>
    </row>
    <row r="42" spans="1:13" x14ac:dyDescent="0.5">
      <c r="A42" s="314"/>
      <c r="B42" s="403" t="s">
        <v>503</v>
      </c>
      <c r="C42" s="403"/>
      <c r="D42" s="403"/>
      <c r="E42" s="403"/>
      <c r="F42" s="403"/>
      <c r="G42" s="314"/>
      <c r="H42" s="403" t="s">
        <v>504</v>
      </c>
      <c r="I42" s="403"/>
      <c r="J42" s="403"/>
      <c r="K42" s="403"/>
      <c r="L42" s="314"/>
      <c r="M42" s="314"/>
    </row>
    <row r="43" spans="1:13" x14ac:dyDescent="0.5">
      <c r="A43" s="314"/>
      <c r="B43" s="403" t="s">
        <v>507</v>
      </c>
      <c r="C43" s="314"/>
      <c r="D43" s="314"/>
      <c r="E43" s="314"/>
      <c r="F43" s="314"/>
      <c r="G43" s="314"/>
      <c r="H43" s="403" t="s">
        <v>508</v>
      </c>
      <c r="I43" s="314"/>
      <c r="J43" s="314"/>
      <c r="K43" s="314"/>
      <c r="L43" s="314"/>
      <c r="M43" s="314"/>
    </row>
    <row r="44" spans="1:13" x14ac:dyDescent="0.5">
      <c r="A44" s="314"/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</row>
  </sheetData>
  <mergeCells count="3">
    <mergeCell ref="A2:L2"/>
    <mergeCell ref="A3:L3"/>
    <mergeCell ref="A4:L4"/>
  </mergeCells>
  <pageMargins left="0.31496062992125984" right="0" top="0.19685039370078741" bottom="0" header="0.31496062992125984" footer="0.31496062992125984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2" workbookViewId="0">
      <selection activeCell="K10" sqref="K10"/>
    </sheetView>
  </sheetViews>
  <sheetFormatPr defaultRowHeight="21.75" x14ac:dyDescent="0.5"/>
  <cols>
    <col min="1" max="2" width="4.28515625" customWidth="1"/>
    <col min="7" max="7" width="11.7109375" customWidth="1"/>
    <col min="9" max="9" width="0.140625" customWidth="1"/>
    <col min="10" max="10" width="3.28515625" hidden="1" customWidth="1"/>
    <col min="11" max="11" width="14.5703125" customWidth="1"/>
    <col min="12" max="12" width="15.5703125" customWidth="1"/>
    <col min="13" max="13" width="14.7109375" customWidth="1"/>
  </cols>
  <sheetData>
    <row r="1" spans="1:13" hidden="1" x14ac:dyDescent="0.5"/>
    <row r="2" spans="1:13" ht="24" x14ac:dyDescent="0.55000000000000004">
      <c r="A2" s="465" t="s">
        <v>482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</row>
    <row r="3" spans="1:13" ht="24" x14ac:dyDescent="0.55000000000000004">
      <c r="A3" s="465" t="s">
        <v>480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</row>
    <row r="4" spans="1:13" ht="24" x14ac:dyDescent="0.55000000000000004">
      <c r="A4" s="465" t="s">
        <v>517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</row>
    <row r="5" spans="1:13" ht="4.5" customHeight="1" x14ac:dyDescent="0.5">
      <c r="A5" s="315"/>
    </row>
    <row r="6" spans="1:13" hidden="1" x14ac:dyDescent="0.5">
      <c r="A6" s="407"/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</row>
    <row r="7" spans="1:13" x14ac:dyDescent="0.5">
      <c r="A7" s="414" t="s">
        <v>483</v>
      </c>
      <c r="B7" s="415" t="s">
        <v>484</v>
      </c>
      <c r="C7" s="415"/>
      <c r="D7" s="415"/>
      <c r="E7" s="415"/>
      <c r="F7" s="408"/>
      <c r="G7" s="408"/>
      <c r="H7" s="408"/>
      <c r="I7" s="408"/>
      <c r="J7" s="408"/>
      <c r="K7" s="409"/>
      <c r="L7" s="410">
        <v>22761422.100000001</v>
      </c>
      <c r="M7" s="409"/>
    </row>
    <row r="8" spans="1:13" x14ac:dyDescent="0.5">
      <c r="A8" s="411"/>
      <c r="B8" s="402" t="s">
        <v>485</v>
      </c>
      <c r="C8" s="314"/>
      <c r="D8" s="314"/>
      <c r="E8" s="314"/>
      <c r="F8" s="314"/>
      <c r="G8" s="314"/>
      <c r="H8" s="314"/>
      <c r="I8" s="314"/>
      <c r="J8" s="314"/>
      <c r="K8" s="394"/>
      <c r="L8" s="394"/>
      <c r="M8" s="394"/>
    </row>
    <row r="9" spans="1:13" x14ac:dyDescent="0.5">
      <c r="A9" s="411"/>
      <c r="B9" s="402" t="s">
        <v>486</v>
      </c>
      <c r="C9" s="314"/>
      <c r="D9" s="314"/>
      <c r="E9" s="314"/>
      <c r="F9" s="314"/>
      <c r="G9" s="314"/>
      <c r="H9" s="314"/>
      <c r="I9" s="314"/>
      <c r="J9" s="314"/>
      <c r="K9" s="397">
        <v>22761422.100000001</v>
      </c>
      <c r="L9" s="394"/>
      <c r="M9" s="394"/>
    </row>
    <row r="10" spans="1:13" x14ac:dyDescent="0.5">
      <c r="A10" s="412"/>
      <c r="B10" s="416" t="s">
        <v>76</v>
      </c>
      <c r="C10" s="314" t="s">
        <v>139</v>
      </c>
      <c r="D10" s="314"/>
      <c r="E10" s="314"/>
      <c r="F10" s="314"/>
      <c r="G10" s="314"/>
      <c r="H10" s="314"/>
      <c r="I10" s="314"/>
      <c r="J10" s="314"/>
      <c r="K10" s="395">
        <v>678225</v>
      </c>
      <c r="L10" s="394"/>
      <c r="M10" s="394"/>
    </row>
    <row r="11" spans="1:13" x14ac:dyDescent="0.5">
      <c r="A11" s="411"/>
      <c r="B11" s="402"/>
      <c r="C11" s="314" t="s">
        <v>509</v>
      </c>
      <c r="D11" s="314"/>
      <c r="E11" s="314"/>
      <c r="F11" s="314"/>
      <c r="G11" s="314"/>
      <c r="H11" s="314"/>
      <c r="I11" s="314"/>
      <c r="J11" s="314"/>
      <c r="K11" s="398">
        <v>170880</v>
      </c>
      <c r="L11" s="399">
        <f>+K10+K11</f>
        <v>849105</v>
      </c>
      <c r="M11" s="394"/>
    </row>
    <row r="12" spans="1:13" ht="22.5" thickBot="1" x14ac:dyDescent="0.55000000000000004">
      <c r="A12" s="412"/>
      <c r="B12" s="402"/>
      <c r="C12" s="314"/>
      <c r="D12" s="314"/>
      <c r="E12" s="314"/>
      <c r="F12" s="314"/>
      <c r="G12" s="314"/>
      <c r="H12" s="314"/>
      <c r="I12" s="314"/>
      <c r="J12" s="314"/>
      <c r="K12" s="394"/>
      <c r="L12" s="400">
        <f>+L7-L11</f>
        <v>21912317.100000001</v>
      </c>
      <c r="M12" s="422" t="s">
        <v>514</v>
      </c>
    </row>
    <row r="13" spans="1:13" x14ac:dyDescent="0.5">
      <c r="A13" s="412"/>
      <c r="B13" s="314"/>
      <c r="C13" s="314"/>
      <c r="D13" s="314"/>
      <c r="E13" s="314"/>
      <c r="F13" s="314"/>
      <c r="G13" s="314"/>
      <c r="H13" s="314"/>
      <c r="I13" s="314"/>
      <c r="J13" s="314"/>
      <c r="K13" s="394"/>
      <c r="L13" s="394"/>
      <c r="M13" s="394"/>
    </row>
    <row r="14" spans="1:13" x14ac:dyDescent="0.5">
      <c r="A14" s="412"/>
      <c r="B14" s="402" t="s">
        <v>487</v>
      </c>
      <c r="C14" s="314"/>
      <c r="D14" s="314"/>
      <c r="E14" s="314"/>
      <c r="F14" s="314"/>
      <c r="G14" s="314"/>
      <c r="H14" s="314"/>
      <c r="I14" s="314"/>
      <c r="J14" s="314"/>
      <c r="K14" s="394"/>
      <c r="L14" s="394"/>
      <c r="M14" s="394"/>
    </row>
    <row r="15" spans="1:13" x14ac:dyDescent="0.5">
      <c r="A15" s="417" t="s">
        <v>488</v>
      </c>
      <c r="B15" s="403" t="s">
        <v>489</v>
      </c>
      <c r="C15" s="403"/>
      <c r="D15" s="403"/>
      <c r="E15" s="403"/>
      <c r="F15" s="403"/>
      <c r="G15" s="403"/>
      <c r="H15" s="403"/>
      <c r="I15" s="314"/>
      <c r="J15" s="314"/>
      <c r="K15" s="394"/>
      <c r="L15" s="394"/>
      <c r="M15" s="394"/>
    </row>
    <row r="16" spans="1:13" x14ac:dyDescent="0.5">
      <c r="A16" s="412"/>
      <c r="B16" s="402" t="s">
        <v>490</v>
      </c>
      <c r="C16" s="314"/>
      <c r="D16" s="314"/>
      <c r="E16" s="314"/>
      <c r="F16" s="314"/>
      <c r="G16" s="314"/>
      <c r="H16" s="314"/>
      <c r="I16" s="314"/>
      <c r="J16" s="314"/>
      <c r="K16" s="397">
        <v>58445098.289999999</v>
      </c>
      <c r="L16" s="395"/>
      <c r="M16" s="394"/>
    </row>
    <row r="17" spans="1:13" x14ac:dyDescent="0.5">
      <c r="A17" s="412"/>
      <c r="B17" s="402" t="s">
        <v>486</v>
      </c>
      <c r="C17" s="314"/>
      <c r="D17" s="314"/>
      <c r="E17" s="314"/>
      <c r="F17" s="314"/>
      <c r="G17" s="314"/>
      <c r="H17" s="314"/>
      <c r="I17" s="314"/>
      <c r="J17" s="314"/>
      <c r="K17" s="395"/>
      <c r="L17" s="420"/>
      <c r="M17" s="394"/>
    </row>
    <row r="18" spans="1:13" x14ac:dyDescent="0.5">
      <c r="A18" s="412"/>
      <c r="B18" s="402" t="s">
        <v>512</v>
      </c>
      <c r="C18" s="314"/>
      <c r="D18" s="314"/>
      <c r="E18" s="314"/>
      <c r="F18" s="314"/>
      <c r="G18" s="314"/>
      <c r="H18" s="419"/>
      <c r="I18" s="314"/>
      <c r="J18" s="314"/>
      <c r="K18" s="395">
        <v>6500482.0899999999</v>
      </c>
      <c r="L18" s="420"/>
      <c r="M18" s="394"/>
    </row>
    <row r="19" spans="1:13" x14ac:dyDescent="0.5">
      <c r="A19" s="412"/>
      <c r="B19" s="402" t="s">
        <v>513</v>
      </c>
      <c r="C19" s="314"/>
      <c r="D19" s="314"/>
      <c r="E19" s="314"/>
      <c r="F19" s="314"/>
      <c r="G19" s="314"/>
      <c r="H19" s="419"/>
      <c r="I19" s="314"/>
      <c r="J19" s="314"/>
      <c r="K19" s="395"/>
      <c r="L19" s="395"/>
      <c r="M19" s="394"/>
    </row>
    <row r="20" spans="1:13" x14ac:dyDescent="0.5">
      <c r="A20" s="412"/>
      <c r="B20" s="402" t="s">
        <v>491</v>
      </c>
      <c r="C20" s="314"/>
      <c r="D20" s="314"/>
      <c r="E20" s="314"/>
      <c r="F20" s="314"/>
      <c r="G20" s="314"/>
      <c r="H20" s="419"/>
      <c r="I20" s="314"/>
      <c r="J20" s="314"/>
      <c r="K20" s="420"/>
      <c r="L20" s="395"/>
      <c r="M20" s="394"/>
    </row>
    <row r="21" spans="1:13" x14ac:dyDescent="0.5">
      <c r="A21" s="412"/>
      <c r="B21" s="402" t="s">
        <v>492</v>
      </c>
      <c r="C21" s="314"/>
      <c r="D21" s="314"/>
      <c r="E21" s="314"/>
      <c r="F21" s="314"/>
      <c r="G21" s="314"/>
      <c r="H21" s="419"/>
      <c r="I21" s="314"/>
      <c r="J21" s="314"/>
      <c r="K21" s="398">
        <v>30032299.100000001</v>
      </c>
      <c r="L21" s="398">
        <f>+K18+K21</f>
        <v>36532781.189999998</v>
      </c>
      <c r="M21" s="394"/>
    </row>
    <row r="22" spans="1:13" x14ac:dyDescent="0.5">
      <c r="A22" s="412"/>
      <c r="B22" s="402" t="s">
        <v>493</v>
      </c>
      <c r="C22" s="314"/>
      <c r="D22" s="314"/>
      <c r="E22" s="314"/>
      <c r="F22" s="314"/>
      <c r="G22" s="314"/>
      <c r="H22" s="314"/>
      <c r="I22" s="314"/>
      <c r="J22" s="314"/>
      <c r="K22" s="394"/>
      <c r="L22" s="394"/>
      <c r="M22" s="394"/>
    </row>
    <row r="23" spans="1:13" ht="22.5" thickBot="1" x14ac:dyDescent="0.55000000000000004">
      <c r="A23" s="412"/>
      <c r="B23" s="403" t="s">
        <v>487</v>
      </c>
      <c r="C23" s="314"/>
      <c r="D23" s="314"/>
      <c r="E23" s="314"/>
      <c r="F23" s="314"/>
      <c r="G23" s="314"/>
      <c r="H23" s="314"/>
      <c r="I23" s="314"/>
      <c r="J23" s="314"/>
      <c r="K23" s="394"/>
      <c r="L23" s="405">
        <f>+K16-L21</f>
        <v>21912317.100000001</v>
      </c>
      <c r="M23" s="422" t="s">
        <v>516</v>
      </c>
    </row>
    <row r="24" spans="1:13" ht="22.5" thickTop="1" x14ac:dyDescent="0.5">
      <c r="A24" s="418" t="s">
        <v>124</v>
      </c>
      <c r="B24" s="314"/>
      <c r="C24" s="402" t="s">
        <v>494</v>
      </c>
      <c r="D24" s="314"/>
      <c r="E24" s="314"/>
      <c r="F24" s="314"/>
      <c r="G24" s="314"/>
      <c r="H24" s="314"/>
      <c r="I24" s="314"/>
      <c r="J24" s="314"/>
      <c r="K24" s="394"/>
      <c r="L24" s="394"/>
      <c r="M24" s="394"/>
    </row>
    <row r="25" spans="1:13" x14ac:dyDescent="0.5">
      <c r="A25" s="417" t="s">
        <v>495</v>
      </c>
      <c r="B25" s="314"/>
      <c r="C25" s="314"/>
      <c r="D25" s="314"/>
      <c r="E25" s="314"/>
      <c r="F25" s="314"/>
      <c r="G25" s="314"/>
      <c r="H25" s="314"/>
      <c r="I25" s="314"/>
      <c r="J25" s="314"/>
      <c r="K25" s="394"/>
      <c r="L25" s="394"/>
      <c r="M25" s="397">
        <v>21912317.100000001</v>
      </c>
    </row>
    <row r="26" spans="1:13" x14ac:dyDescent="0.5">
      <c r="A26" s="423" t="s">
        <v>76</v>
      </c>
      <c r="B26" s="402" t="s">
        <v>518</v>
      </c>
      <c r="C26" s="314"/>
      <c r="D26" s="314"/>
      <c r="E26" s="314"/>
      <c r="F26" s="314"/>
      <c r="G26" s="314"/>
      <c r="H26" s="314"/>
      <c r="I26" s="314"/>
      <c r="J26" s="314"/>
      <c r="K26" s="395"/>
      <c r="L26" s="395"/>
      <c r="M26" s="395">
        <v>13755600.57</v>
      </c>
    </row>
    <row r="27" spans="1:13" x14ac:dyDescent="0.5">
      <c r="A27" s="412"/>
      <c r="B27" s="402" t="s">
        <v>497</v>
      </c>
      <c r="C27" s="314"/>
      <c r="D27" s="314"/>
      <c r="E27" s="314"/>
      <c r="F27" s="314"/>
      <c r="G27" s="314"/>
      <c r="H27" s="314"/>
      <c r="I27" s="314"/>
      <c r="J27" s="314"/>
      <c r="K27" s="394"/>
      <c r="L27" s="394"/>
      <c r="M27" s="394"/>
    </row>
    <row r="28" spans="1:13" x14ac:dyDescent="0.5">
      <c r="A28" s="412"/>
      <c r="B28" s="402" t="s">
        <v>498</v>
      </c>
      <c r="C28" s="314"/>
      <c r="D28" s="314"/>
      <c r="E28" s="314"/>
      <c r="F28" s="314"/>
      <c r="G28" s="314"/>
      <c r="H28" s="314"/>
      <c r="I28" s="314"/>
      <c r="J28" s="314"/>
      <c r="K28" s="412"/>
      <c r="L28" s="394"/>
      <c r="M28" s="419"/>
    </row>
    <row r="29" spans="1:13" x14ac:dyDescent="0.5">
      <c r="A29" s="412"/>
      <c r="B29" s="402" t="s">
        <v>499</v>
      </c>
      <c r="C29" s="314"/>
      <c r="D29" s="314"/>
      <c r="E29" s="314"/>
      <c r="F29" s="314"/>
      <c r="G29" s="314"/>
      <c r="H29" s="314"/>
      <c r="I29" s="314"/>
      <c r="J29" s="314"/>
      <c r="K29" s="412"/>
      <c r="L29" s="394"/>
      <c r="M29" s="419"/>
    </row>
    <row r="30" spans="1:13" x14ac:dyDescent="0.5">
      <c r="A30" s="412"/>
      <c r="B30" s="402" t="s">
        <v>519</v>
      </c>
      <c r="C30" s="314"/>
      <c r="D30" s="314"/>
      <c r="E30" s="314"/>
      <c r="F30" s="314"/>
      <c r="G30" s="314"/>
      <c r="H30" s="314"/>
      <c r="I30" s="314"/>
      <c r="J30" s="314"/>
      <c r="K30" s="412"/>
      <c r="L30" s="395"/>
      <c r="M30" s="420"/>
    </row>
    <row r="31" spans="1:13" x14ac:dyDescent="0.5">
      <c r="A31" s="412"/>
      <c r="B31" s="314"/>
      <c r="C31" s="314"/>
      <c r="D31" s="314"/>
      <c r="E31" s="314"/>
      <c r="F31" s="314"/>
      <c r="G31" s="314"/>
      <c r="H31" s="314"/>
      <c r="I31" s="314"/>
      <c r="J31" s="314"/>
      <c r="K31" s="412"/>
      <c r="L31" s="394"/>
      <c r="M31" s="404"/>
    </row>
    <row r="32" spans="1:13" ht="22.5" thickBot="1" x14ac:dyDescent="0.55000000000000004">
      <c r="A32" s="413" t="s">
        <v>520</v>
      </c>
      <c r="B32" s="401"/>
      <c r="C32" s="401"/>
      <c r="D32" s="401"/>
      <c r="E32" s="401"/>
      <c r="F32" s="401"/>
      <c r="G32" s="401"/>
      <c r="H32" s="401"/>
      <c r="I32" s="401"/>
      <c r="J32" s="401"/>
      <c r="K32" s="396"/>
      <c r="L32" s="405"/>
      <c r="M32" s="421">
        <f>+M25-M26-M30</f>
        <v>8156716.5300000012</v>
      </c>
    </row>
    <row r="33" spans="1:13" x14ac:dyDescent="0.5">
      <c r="K33" s="314"/>
      <c r="L33" s="314"/>
      <c r="M33" s="314"/>
    </row>
    <row r="34" spans="1:13" x14ac:dyDescent="0.5">
      <c r="A34" s="403" t="s">
        <v>521</v>
      </c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406">
        <v>30032299.100000001</v>
      </c>
      <c r="M34" s="314"/>
    </row>
    <row r="35" spans="1:13" x14ac:dyDescent="0.5">
      <c r="A35" s="314"/>
      <c r="B35" s="403" t="s">
        <v>515</v>
      </c>
      <c r="C35" s="314"/>
      <c r="D35" s="314"/>
      <c r="E35" s="314"/>
      <c r="F35" s="314"/>
      <c r="G35" s="314"/>
      <c r="H35" s="314"/>
      <c r="I35" s="314"/>
      <c r="J35" s="314"/>
      <c r="K35" s="314"/>
      <c r="L35" s="333">
        <v>0</v>
      </c>
      <c r="M35" s="314"/>
    </row>
    <row r="36" spans="1:13" x14ac:dyDescent="0.5">
      <c r="A36" s="314"/>
      <c r="B36" s="314"/>
      <c r="C36" s="314" t="s">
        <v>501</v>
      </c>
      <c r="D36" s="314"/>
      <c r="E36" s="314"/>
      <c r="F36" s="314"/>
      <c r="G36" s="314"/>
      <c r="H36" s="314"/>
      <c r="I36" s="314"/>
      <c r="J36" s="314"/>
      <c r="K36" s="314"/>
      <c r="L36" s="332">
        <v>0</v>
      </c>
      <c r="M36" s="314"/>
    </row>
    <row r="37" spans="1:13" ht="22.5" thickBot="1" x14ac:dyDescent="0.55000000000000004">
      <c r="A37" s="314"/>
      <c r="B37" s="314"/>
      <c r="C37" s="403" t="s">
        <v>502</v>
      </c>
      <c r="D37" s="314"/>
      <c r="E37" s="314"/>
      <c r="F37" s="314"/>
      <c r="G37" s="314"/>
      <c r="H37" s="314"/>
      <c r="I37" s="314"/>
      <c r="J37" s="314"/>
      <c r="K37" s="314"/>
      <c r="L37" s="336">
        <f>SUM(L34:L36)</f>
        <v>30032299.100000001</v>
      </c>
      <c r="M37" s="314"/>
    </row>
    <row r="38" spans="1:13" ht="6" customHeight="1" thickTop="1" x14ac:dyDescent="0.5">
      <c r="A38" s="314"/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</row>
    <row r="39" spans="1:13" hidden="1" x14ac:dyDescent="0.5">
      <c r="A39" s="314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</row>
    <row r="40" spans="1:13" ht="27" customHeight="1" x14ac:dyDescent="0.5">
      <c r="A40" s="314"/>
      <c r="B40" s="314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</row>
    <row r="41" spans="1:13" x14ac:dyDescent="0.5">
      <c r="A41" s="314"/>
      <c r="B41" s="403" t="s">
        <v>505</v>
      </c>
      <c r="C41" s="403"/>
      <c r="D41" s="403"/>
      <c r="E41" s="403"/>
      <c r="F41" s="403"/>
      <c r="G41" s="314"/>
      <c r="H41" s="403" t="s">
        <v>506</v>
      </c>
      <c r="I41" s="403"/>
      <c r="J41" s="403"/>
      <c r="K41" s="403"/>
      <c r="L41" s="314"/>
      <c r="M41" s="314"/>
    </row>
    <row r="42" spans="1:13" x14ac:dyDescent="0.5">
      <c r="A42" s="314"/>
      <c r="B42" s="403" t="s">
        <v>503</v>
      </c>
      <c r="C42" s="403"/>
      <c r="D42" s="403"/>
      <c r="E42" s="403"/>
      <c r="F42" s="403"/>
      <c r="G42" s="314"/>
      <c r="H42" s="403" t="s">
        <v>504</v>
      </c>
      <c r="I42" s="403"/>
      <c r="J42" s="403"/>
      <c r="K42" s="403"/>
      <c r="L42" s="314"/>
      <c r="M42" s="314"/>
    </row>
    <row r="43" spans="1:13" x14ac:dyDescent="0.5">
      <c r="A43" s="314"/>
      <c r="B43" s="403" t="s">
        <v>507</v>
      </c>
      <c r="C43" s="314"/>
      <c r="D43" s="314"/>
      <c r="E43" s="314"/>
      <c r="F43" s="314"/>
      <c r="G43" s="314"/>
      <c r="H43" s="403" t="s">
        <v>508</v>
      </c>
      <c r="I43" s="314"/>
      <c r="J43" s="314"/>
      <c r="K43" s="314"/>
      <c r="L43" s="314"/>
      <c r="M43" s="314"/>
    </row>
    <row r="44" spans="1:13" x14ac:dyDescent="0.5">
      <c r="A44" s="314"/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</row>
  </sheetData>
  <mergeCells count="3">
    <mergeCell ref="A2:L2"/>
    <mergeCell ref="A3:L3"/>
    <mergeCell ref="A4:L4"/>
  </mergeCells>
  <pageMargins left="0.31496062992125984" right="0" top="0.19685039370078741" bottom="0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view="pageBreakPreview" zoomScaleNormal="90" zoomScaleSheetLayoutView="100" workbookViewId="0">
      <selection activeCell="G6" sqref="G6"/>
    </sheetView>
  </sheetViews>
  <sheetFormatPr defaultRowHeight="24" x14ac:dyDescent="0.55000000000000004"/>
  <cols>
    <col min="1" max="1" width="4.140625" style="20" customWidth="1"/>
    <col min="2" max="4" width="9.140625" style="20"/>
    <col min="5" max="5" width="12.85546875" style="20" customWidth="1"/>
    <col min="6" max="7" width="17.5703125" style="19" customWidth="1"/>
    <col min="8" max="8" width="3.85546875" style="20" customWidth="1"/>
    <col min="9" max="9" width="18.42578125" style="19" customWidth="1"/>
    <col min="10" max="10" width="15.42578125" style="20" customWidth="1"/>
    <col min="11" max="12" width="9.140625" style="20"/>
    <col min="13" max="13" width="25.42578125" style="20" customWidth="1"/>
    <col min="14" max="16384" width="9.140625" style="20"/>
  </cols>
  <sheetData>
    <row r="1" spans="1:13" x14ac:dyDescent="0.55000000000000004">
      <c r="A1" s="465" t="s">
        <v>253</v>
      </c>
      <c r="B1" s="465"/>
      <c r="C1" s="465"/>
      <c r="D1" s="465"/>
      <c r="E1" s="465"/>
      <c r="F1" s="465"/>
      <c r="G1" s="465"/>
      <c r="H1" s="465"/>
      <c r="I1" s="465"/>
    </row>
    <row r="2" spans="1:13" x14ac:dyDescent="0.55000000000000004">
      <c r="A2" s="465" t="s">
        <v>429</v>
      </c>
      <c r="B2" s="465"/>
      <c r="C2" s="465"/>
      <c r="D2" s="465"/>
      <c r="E2" s="465"/>
      <c r="F2" s="465"/>
      <c r="G2" s="465"/>
      <c r="H2" s="465"/>
      <c r="I2" s="465"/>
    </row>
    <row r="3" spans="1:13" x14ac:dyDescent="0.55000000000000004">
      <c r="A3" s="495" t="s">
        <v>430</v>
      </c>
      <c r="B3" s="495"/>
      <c r="C3" s="495"/>
      <c r="D3" s="495"/>
      <c r="E3" s="495"/>
      <c r="F3" s="495"/>
      <c r="G3" s="495"/>
      <c r="H3" s="495"/>
      <c r="I3" s="495"/>
    </row>
    <row r="4" spans="1:13" x14ac:dyDescent="0.55000000000000004">
      <c r="B4" s="506" t="s">
        <v>63</v>
      </c>
      <c r="C4" s="507"/>
      <c r="D4" s="507"/>
      <c r="E4" s="508"/>
      <c r="F4" s="512" t="s">
        <v>7</v>
      </c>
      <c r="G4" s="512" t="s">
        <v>59</v>
      </c>
      <c r="H4" s="79" t="s">
        <v>60</v>
      </c>
      <c r="I4" s="74" t="s">
        <v>61</v>
      </c>
    </row>
    <row r="5" spans="1:13" x14ac:dyDescent="0.55000000000000004">
      <c r="B5" s="509"/>
      <c r="C5" s="510"/>
      <c r="D5" s="510"/>
      <c r="E5" s="511"/>
      <c r="F5" s="513"/>
      <c r="G5" s="513"/>
      <c r="H5" s="86" t="s">
        <v>8</v>
      </c>
      <c r="I5" s="120" t="s">
        <v>62</v>
      </c>
    </row>
    <row r="6" spans="1:13" x14ac:dyDescent="0.55000000000000004">
      <c r="B6" s="89"/>
      <c r="C6" s="87" t="s">
        <v>9</v>
      </c>
      <c r="D6" s="87"/>
      <c r="E6" s="87"/>
      <c r="F6" s="121">
        <v>239600</v>
      </c>
      <c r="G6" s="116">
        <v>262939.03999999998</v>
      </c>
      <c r="H6" s="122" t="s">
        <v>172</v>
      </c>
      <c r="I6" s="123">
        <f>G6-F6</f>
        <v>23339.039999999979</v>
      </c>
      <c r="J6" s="33"/>
    </row>
    <row r="7" spans="1:13" x14ac:dyDescent="0.55000000000000004">
      <c r="B7" s="90"/>
      <c r="C7" s="87" t="s">
        <v>10</v>
      </c>
      <c r="D7" s="87"/>
      <c r="E7" s="87"/>
      <c r="F7" s="124">
        <v>253800</v>
      </c>
      <c r="G7" s="125">
        <v>626105.22</v>
      </c>
      <c r="H7" s="126" t="s">
        <v>172</v>
      </c>
      <c r="I7" s="123">
        <f t="shared" ref="I7:I13" si="0">G7-F7</f>
        <v>372305.22</v>
      </c>
      <c r="J7" s="33"/>
    </row>
    <row r="8" spans="1:13" x14ac:dyDescent="0.55000000000000004">
      <c r="B8" s="90"/>
      <c r="C8" s="87" t="s">
        <v>11</v>
      </c>
      <c r="D8" s="87"/>
      <c r="E8" s="87"/>
      <c r="F8" s="124">
        <v>345600</v>
      </c>
      <c r="G8" s="125">
        <v>506200.29</v>
      </c>
      <c r="H8" s="127" t="s">
        <v>172</v>
      </c>
      <c r="I8" s="123">
        <f t="shared" si="0"/>
        <v>160600.28999999998</v>
      </c>
      <c r="J8" s="33"/>
    </row>
    <row r="9" spans="1:13" x14ac:dyDescent="0.55000000000000004">
      <c r="B9" s="90"/>
      <c r="C9" s="87" t="s">
        <v>12</v>
      </c>
      <c r="D9" s="87"/>
      <c r="E9" s="87"/>
      <c r="F9" s="124">
        <v>0</v>
      </c>
      <c r="G9" s="125">
        <v>0</v>
      </c>
      <c r="H9" s="127" t="s">
        <v>172</v>
      </c>
      <c r="I9" s="123">
        <f t="shared" si="0"/>
        <v>0</v>
      </c>
      <c r="J9" s="33"/>
    </row>
    <row r="10" spans="1:13" x14ac:dyDescent="0.55000000000000004">
      <c r="B10" s="90"/>
      <c r="C10" s="87" t="s">
        <v>13</v>
      </c>
      <c r="D10" s="87"/>
      <c r="E10" s="87"/>
      <c r="F10" s="124">
        <v>200000</v>
      </c>
      <c r="G10" s="125">
        <v>15150</v>
      </c>
      <c r="H10" s="126" t="s">
        <v>172</v>
      </c>
      <c r="I10" s="123">
        <f t="shared" si="0"/>
        <v>-184850</v>
      </c>
      <c r="J10" s="33"/>
    </row>
    <row r="11" spans="1:13" x14ac:dyDescent="0.55000000000000004">
      <c r="B11" s="90"/>
      <c r="C11" s="87" t="s">
        <v>14</v>
      </c>
      <c r="D11" s="87"/>
      <c r="E11" s="87"/>
      <c r="F11" s="124">
        <v>0</v>
      </c>
      <c r="G11" s="128">
        <v>0</v>
      </c>
      <c r="H11" s="127" t="s">
        <v>125</v>
      </c>
      <c r="I11" s="123">
        <f t="shared" si="0"/>
        <v>0</v>
      </c>
      <c r="L11" s="176" t="s">
        <v>242</v>
      </c>
      <c r="M11" s="176"/>
    </row>
    <row r="12" spans="1:13" x14ac:dyDescent="0.55000000000000004">
      <c r="B12" s="90"/>
      <c r="C12" s="87" t="s">
        <v>15</v>
      </c>
      <c r="D12" s="87"/>
      <c r="E12" s="87"/>
      <c r="F12" s="124">
        <v>21824856</v>
      </c>
      <c r="G12" s="128">
        <v>26273053.370000001</v>
      </c>
      <c r="H12" s="127" t="s">
        <v>172</v>
      </c>
      <c r="I12" s="123">
        <f t="shared" si="0"/>
        <v>4448197.370000001</v>
      </c>
      <c r="J12" s="33"/>
      <c r="L12" s="176" t="s">
        <v>243</v>
      </c>
      <c r="M12" s="176"/>
    </row>
    <row r="13" spans="1:13" x14ac:dyDescent="0.55000000000000004">
      <c r="B13" s="90"/>
      <c r="C13" s="87" t="s">
        <v>80</v>
      </c>
      <c r="D13" s="87"/>
      <c r="E13" s="87"/>
      <c r="F13" s="129">
        <v>35856944</v>
      </c>
      <c r="G13" s="130">
        <v>41007763.399999999</v>
      </c>
      <c r="H13" s="131" t="s">
        <v>125</v>
      </c>
      <c r="I13" s="123">
        <f t="shared" si="0"/>
        <v>5150819.3999999985</v>
      </c>
      <c r="J13" s="33"/>
    </row>
    <row r="14" spans="1:13" x14ac:dyDescent="0.55000000000000004">
      <c r="B14" s="90"/>
      <c r="C14" s="87" t="s">
        <v>213</v>
      </c>
      <c r="D14" s="87"/>
      <c r="E14" s="87"/>
      <c r="F14" s="113">
        <v>0</v>
      </c>
      <c r="G14" s="117">
        <v>0</v>
      </c>
      <c r="H14" s="114"/>
      <c r="I14" s="123">
        <f t="shared" ref="I14" si="1">F14-G14</f>
        <v>0</v>
      </c>
      <c r="J14" s="33"/>
    </row>
    <row r="15" spans="1:13" x14ac:dyDescent="0.55000000000000004">
      <c r="B15" s="90"/>
      <c r="C15" s="87" t="s">
        <v>203</v>
      </c>
      <c r="D15" s="87"/>
      <c r="E15" s="87"/>
      <c r="F15" s="113">
        <v>0</v>
      </c>
      <c r="G15" s="117"/>
      <c r="H15" s="114"/>
      <c r="I15" s="123">
        <v>0</v>
      </c>
      <c r="J15" s="33"/>
    </row>
    <row r="16" spans="1:13" x14ac:dyDescent="0.55000000000000004">
      <c r="B16" s="90"/>
      <c r="C16" s="87" t="s">
        <v>16</v>
      </c>
      <c r="D16" s="87"/>
      <c r="E16" s="87"/>
      <c r="F16" s="132">
        <v>0</v>
      </c>
      <c r="G16" s="133"/>
      <c r="H16" s="119"/>
      <c r="I16" s="123">
        <v>0</v>
      </c>
      <c r="J16" s="33"/>
    </row>
    <row r="17" spans="2:13" x14ac:dyDescent="0.55000000000000004">
      <c r="B17" s="89" t="s">
        <v>64</v>
      </c>
      <c r="C17" s="87"/>
      <c r="D17" s="87"/>
      <c r="E17" s="87"/>
      <c r="F17" s="134">
        <f>SUM(F6:F16)</f>
        <v>58720800</v>
      </c>
      <c r="G17" s="110">
        <f>SUM(G6:G16)</f>
        <v>68691211.319999993</v>
      </c>
      <c r="H17" s="83" t="s">
        <v>125</v>
      </c>
      <c r="I17" s="111">
        <f>SUM(I6:I16)</f>
        <v>9970411.3200000003</v>
      </c>
      <c r="J17" s="33"/>
    </row>
    <row r="18" spans="2:13" x14ac:dyDescent="0.55000000000000004">
      <c r="B18" s="90"/>
      <c r="C18" s="87"/>
      <c r="D18" s="91" t="s">
        <v>65</v>
      </c>
      <c r="E18" s="87"/>
      <c r="G18" s="112">
        <f>SUM(G17)</f>
        <v>68691211.319999993</v>
      </c>
      <c r="H18" s="27"/>
      <c r="I18" s="366"/>
    </row>
    <row r="19" spans="2:13" x14ac:dyDescent="0.55000000000000004">
      <c r="B19" s="506" t="s">
        <v>67</v>
      </c>
      <c r="C19" s="507"/>
      <c r="D19" s="507"/>
      <c r="E19" s="508"/>
      <c r="F19" s="512" t="s">
        <v>7</v>
      </c>
      <c r="G19" s="512" t="s">
        <v>66</v>
      </c>
      <c r="H19" s="79" t="s">
        <v>60</v>
      </c>
      <c r="I19" s="74" t="s">
        <v>61</v>
      </c>
    </row>
    <row r="20" spans="2:13" x14ac:dyDescent="0.55000000000000004">
      <c r="B20" s="509"/>
      <c r="C20" s="510"/>
      <c r="D20" s="510"/>
      <c r="E20" s="511"/>
      <c r="F20" s="514"/>
      <c r="G20" s="513"/>
      <c r="H20" s="86" t="s">
        <v>8</v>
      </c>
      <c r="I20" s="120" t="s">
        <v>62</v>
      </c>
    </row>
    <row r="21" spans="2:13" x14ac:dyDescent="0.55000000000000004">
      <c r="B21" s="89"/>
      <c r="C21" s="87" t="s">
        <v>18</v>
      </c>
      <c r="D21" s="87"/>
      <c r="E21" s="87"/>
      <c r="F21" s="116">
        <v>20762496</v>
      </c>
      <c r="G21" s="116">
        <v>20364051</v>
      </c>
      <c r="H21" s="135" t="s">
        <v>172</v>
      </c>
      <c r="I21" s="136">
        <f>G21-F21</f>
        <v>-398445</v>
      </c>
    </row>
    <row r="22" spans="2:13" x14ac:dyDescent="0.55000000000000004">
      <c r="B22" s="90"/>
      <c r="C22" s="87" t="s">
        <v>19</v>
      </c>
      <c r="D22" s="87"/>
      <c r="E22" s="87"/>
      <c r="F22" s="117">
        <v>17270690</v>
      </c>
      <c r="G22" s="117">
        <v>15069305</v>
      </c>
      <c r="H22" s="137" t="s">
        <v>172</v>
      </c>
      <c r="I22" s="136">
        <f t="shared" ref="I22:I31" si="2">G22-F22</f>
        <v>-2201385</v>
      </c>
    </row>
    <row r="23" spans="2:13" x14ac:dyDescent="0.55000000000000004">
      <c r="B23" s="90"/>
      <c r="C23" s="87" t="s">
        <v>20</v>
      </c>
      <c r="D23" s="87"/>
      <c r="E23" s="87"/>
      <c r="F23" s="117">
        <v>829959</v>
      </c>
      <c r="G23" s="117">
        <v>101500</v>
      </c>
      <c r="H23" s="137" t="s">
        <v>125</v>
      </c>
      <c r="I23" s="136">
        <f t="shared" si="2"/>
        <v>-728459</v>
      </c>
    </row>
    <row r="24" spans="2:13" x14ac:dyDescent="0.55000000000000004">
      <c r="B24" s="90"/>
      <c r="C24" s="87" t="s">
        <v>21</v>
      </c>
      <c r="D24" s="87"/>
      <c r="E24" s="87"/>
      <c r="F24" s="113">
        <v>8000000</v>
      </c>
      <c r="G24" s="113">
        <v>7995096.0599999996</v>
      </c>
      <c r="H24" s="137" t="s">
        <v>125</v>
      </c>
      <c r="I24" s="136">
        <f t="shared" si="2"/>
        <v>-4903.9400000004098</v>
      </c>
    </row>
    <row r="25" spans="2:13" x14ac:dyDescent="0.55000000000000004">
      <c r="B25" s="90"/>
      <c r="C25" s="87" t="s">
        <v>22</v>
      </c>
      <c r="D25" s="87"/>
      <c r="E25" s="87"/>
      <c r="F25" s="117">
        <v>4683890</v>
      </c>
      <c r="G25" s="117">
        <v>3767706.45</v>
      </c>
      <c r="H25" s="137" t="s">
        <v>125</v>
      </c>
      <c r="I25" s="136">
        <f t="shared" si="2"/>
        <v>-916183.54999999981</v>
      </c>
      <c r="J25" s="138"/>
    </row>
    <row r="26" spans="2:13" x14ac:dyDescent="0.55000000000000004">
      <c r="B26" s="90"/>
      <c r="C26" s="87" t="s">
        <v>23</v>
      </c>
      <c r="D26" s="87"/>
      <c r="E26" s="87"/>
      <c r="F26" s="117">
        <v>513000</v>
      </c>
      <c r="G26" s="117">
        <v>330922.53000000003</v>
      </c>
      <c r="H26" s="137" t="s">
        <v>125</v>
      </c>
      <c r="I26" s="136">
        <f t="shared" si="2"/>
        <v>-182077.46999999997</v>
      </c>
      <c r="J26" s="87"/>
    </row>
    <row r="27" spans="2:13" x14ac:dyDescent="0.55000000000000004">
      <c r="B27" s="90"/>
      <c r="C27" s="87" t="s">
        <v>68</v>
      </c>
      <c r="D27" s="87"/>
      <c r="E27" s="94"/>
      <c r="F27" s="282">
        <v>4507000</v>
      </c>
      <c r="G27" s="117">
        <v>1546000</v>
      </c>
      <c r="H27" s="114" t="s">
        <v>125</v>
      </c>
      <c r="I27" s="284">
        <f t="shared" si="2"/>
        <v>-2961000</v>
      </c>
    </row>
    <row r="28" spans="2:13" x14ac:dyDescent="0.55000000000000004">
      <c r="B28" s="90"/>
      <c r="C28" s="87" t="s">
        <v>24</v>
      </c>
      <c r="D28" s="87"/>
      <c r="E28" s="94"/>
      <c r="F28" s="117">
        <v>417000</v>
      </c>
      <c r="G28" s="117">
        <v>417000</v>
      </c>
      <c r="H28" s="114" t="s">
        <v>125</v>
      </c>
      <c r="I28" s="284">
        <f t="shared" si="2"/>
        <v>0</v>
      </c>
    </row>
    <row r="29" spans="2:13" x14ac:dyDescent="0.55000000000000004">
      <c r="B29" s="90"/>
      <c r="C29" s="87" t="s">
        <v>25</v>
      </c>
      <c r="D29" s="87"/>
      <c r="E29" s="94"/>
      <c r="F29" s="280">
        <v>1469645</v>
      </c>
      <c r="G29" s="280">
        <v>1461500</v>
      </c>
      <c r="H29" s="281" t="s">
        <v>172</v>
      </c>
      <c r="I29" s="284">
        <f t="shared" si="2"/>
        <v>-8145</v>
      </c>
    </row>
    <row r="30" spans="2:13" ht="21" customHeight="1" x14ac:dyDescent="0.55000000000000004">
      <c r="B30" s="90"/>
      <c r="C30" s="87" t="s">
        <v>4</v>
      </c>
      <c r="D30" s="87"/>
      <c r="E30" s="94"/>
      <c r="F30" s="24">
        <v>20000</v>
      </c>
      <c r="G30" s="24">
        <v>0</v>
      </c>
      <c r="H30" s="36" t="s">
        <v>125</v>
      </c>
      <c r="I30" s="284">
        <f t="shared" si="2"/>
        <v>-20000</v>
      </c>
    </row>
    <row r="31" spans="2:13" x14ac:dyDescent="0.55000000000000004">
      <c r="B31" s="139" t="s">
        <v>69</v>
      </c>
      <c r="C31" s="93"/>
      <c r="D31" s="93"/>
      <c r="E31" s="140"/>
      <c r="F31" s="30">
        <f>SUM(F21:F30)</f>
        <v>58473680</v>
      </c>
      <c r="G31" s="30">
        <f>SUM(G21:G30)</f>
        <v>51053081.040000007</v>
      </c>
      <c r="H31" s="283" t="s">
        <v>8</v>
      </c>
      <c r="I31" s="132">
        <f t="shared" si="2"/>
        <v>-7420598.9599999934</v>
      </c>
      <c r="J31" s="33"/>
      <c r="M31" s="19">
        <v>58473680</v>
      </c>
    </row>
    <row r="32" spans="2:13" ht="26.25" customHeight="1" x14ac:dyDescent="0.55000000000000004">
      <c r="D32" s="28" t="s">
        <v>70</v>
      </c>
      <c r="E32" s="28"/>
      <c r="F32" s="156"/>
      <c r="G32" s="112">
        <f>G31</f>
        <v>51053081.040000007</v>
      </c>
      <c r="H32" s="27"/>
      <c r="I32" s="366"/>
      <c r="M32" s="33">
        <v>587</v>
      </c>
    </row>
    <row r="33" spans="1:9" x14ac:dyDescent="0.55000000000000004">
      <c r="D33" s="28"/>
      <c r="E33" s="424" t="s">
        <v>28</v>
      </c>
      <c r="F33" s="156"/>
      <c r="G33" s="143">
        <f>G18-G32</f>
        <v>17638130.279999986</v>
      </c>
      <c r="H33" s="27"/>
      <c r="I33" s="366"/>
    </row>
    <row r="34" spans="1:9" ht="24.75" customHeight="1" x14ac:dyDescent="0.55000000000000004">
      <c r="D34" s="285" t="s">
        <v>29</v>
      </c>
      <c r="E34" s="28"/>
      <c r="F34" s="286" t="s">
        <v>17</v>
      </c>
      <c r="G34" s="142"/>
      <c r="H34" s="27"/>
      <c r="I34" s="366"/>
    </row>
    <row r="35" spans="1:9" ht="20.25" customHeight="1" x14ac:dyDescent="0.55000000000000004">
      <c r="D35" s="285"/>
      <c r="E35" s="424" t="s">
        <v>30</v>
      </c>
      <c r="F35" s="286"/>
      <c r="G35" s="152"/>
      <c r="H35" s="27"/>
      <c r="I35" s="366"/>
    </row>
    <row r="36" spans="1:9" ht="24" customHeight="1" x14ac:dyDescent="0.55000000000000004">
      <c r="D36" s="28"/>
      <c r="E36" s="28"/>
      <c r="F36" s="156"/>
      <c r="G36" s="112">
        <f>G32+G33</f>
        <v>68691211.319999993</v>
      </c>
      <c r="H36" s="27"/>
      <c r="I36" s="366"/>
    </row>
    <row r="37" spans="1:9" ht="7.5" customHeight="1" x14ac:dyDescent="0.55000000000000004">
      <c r="G37" s="26"/>
      <c r="H37" s="27"/>
      <c r="I37" s="366"/>
    </row>
    <row r="38" spans="1:9" ht="24" customHeight="1" x14ac:dyDescent="0.55000000000000004">
      <c r="G38" s="26"/>
      <c r="H38" s="27"/>
      <c r="I38" s="366"/>
    </row>
    <row r="39" spans="1:9" x14ac:dyDescent="0.55000000000000004">
      <c r="A39" s="28" t="s">
        <v>130</v>
      </c>
      <c r="B39" s="28"/>
      <c r="C39" s="28"/>
      <c r="D39" s="28"/>
      <c r="E39" s="28" t="s">
        <v>132</v>
      </c>
      <c r="F39" s="156"/>
      <c r="G39" s="425" t="s">
        <v>133</v>
      </c>
      <c r="H39" s="424"/>
      <c r="I39" s="367"/>
    </row>
    <row r="40" spans="1:9" ht="21.75" customHeight="1" x14ac:dyDescent="0.55000000000000004">
      <c r="A40" s="28"/>
      <c r="B40" s="28" t="s">
        <v>315</v>
      </c>
      <c r="C40" s="28"/>
      <c r="D40" s="28"/>
      <c r="E40" s="28" t="s">
        <v>249</v>
      </c>
      <c r="F40" s="156"/>
      <c r="G40" s="505" t="s">
        <v>254</v>
      </c>
      <c r="H40" s="505"/>
      <c r="I40" s="505"/>
    </row>
    <row r="41" spans="1:9" x14ac:dyDescent="0.55000000000000004">
      <c r="A41" s="28"/>
      <c r="B41" s="28" t="s">
        <v>131</v>
      </c>
      <c r="C41" s="28"/>
      <c r="D41" s="28"/>
      <c r="E41" s="28" t="s">
        <v>121</v>
      </c>
      <c r="F41" s="156"/>
      <c r="G41" s="156" t="s">
        <v>134</v>
      </c>
      <c r="H41" s="28"/>
      <c r="I41" s="156"/>
    </row>
  </sheetData>
  <mergeCells count="10">
    <mergeCell ref="B19:E20"/>
    <mergeCell ref="F19:F20"/>
    <mergeCell ref="G19:G20"/>
    <mergeCell ref="G40:I40"/>
    <mergeCell ref="A1:I1"/>
    <mergeCell ref="A2:I2"/>
    <mergeCell ref="A3:I3"/>
    <mergeCell ref="B4:E5"/>
    <mergeCell ref="F4:F5"/>
    <mergeCell ref="G4:G5"/>
  </mergeCells>
  <pageMargins left="0.74803149606299213" right="0.74803149606299213" top="0" bottom="0" header="0.51181102362204722" footer="0.1968503937007874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"/>
  <sheetViews>
    <sheetView workbookViewId="0">
      <selection activeCell="I7" sqref="I7"/>
    </sheetView>
  </sheetViews>
  <sheetFormatPr defaultRowHeight="21.75" x14ac:dyDescent="0.5"/>
  <cols>
    <col min="6" max="6" width="11.85546875" customWidth="1"/>
    <col min="9" max="9" width="16" customWidth="1"/>
  </cols>
  <sheetData>
    <row r="1" spans="1:11" ht="24.75" x14ac:dyDescent="0.6">
      <c r="A1" s="430" t="s">
        <v>251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spans="1:11" ht="24.75" x14ac:dyDescent="0.6">
      <c r="A2" s="430" t="s">
        <v>154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</row>
    <row r="3" spans="1:11" ht="24.75" x14ac:dyDescent="0.6">
      <c r="A3" s="430" t="s">
        <v>421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</row>
    <row r="4" spans="1:11" ht="24.75" x14ac:dyDescent="0.6">
      <c r="A4" s="271"/>
      <c r="B4" s="271"/>
      <c r="C4" s="271"/>
      <c r="D4" s="271"/>
      <c r="E4" s="271"/>
      <c r="F4" s="271"/>
      <c r="G4" s="229"/>
      <c r="H4" s="229"/>
      <c r="I4" s="229"/>
    </row>
    <row r="5" spans="1:11" ht="24.75" x14ac:dyDescent="0.6">
      <c r="A5" s="271"/>
      <c r="B5" s="271"/>
      <c r="C5" s="271"/>
      <c r="D5" s="271"/>
      <c r="E5" s="271"/>
      <c r="F5" s="271"/>
      <c r="G5" s="229"/>
      <c r="H5" s="229"/>
      <c r="I5" s="229"/>
    </row>
    <row r="6" spans="1:11" ht="24.75" x14ac:dyDescent="0.6">
      <c r="A6" s="271" t="s">
        <v>450</v>
      </c>
      <c r="B6" s="271"/>
      <c r="C6" s="271"/>
      <c r="D6" s="271"/>
      <c r="E6" s="271"/>
      <c r="F6" s="271"/>
      <c r="G6" s="229"/>
      <c r="H6" s="229"/>
      <c r="I6" s="308" t="s">
        <v>285</v>
      </c>
    </row>
    <row r="7" spans="1:11" ht="24.75" x14ac:dyDescent="0.6">
      <c r="A7" s="229"/>
      <c r="B7" s="229"/>
      <c r="C7" s="229"/>
      <c r="D7" s="229"/>
      <c r="E7" s="229"/>
      <c r="F7" s="229"/>
      <c r="G7" s="229"/>
      <c r="H7" s="229"/>
      <c r="I7" s="229"/>
    </row>
    <row r="8" spans="1:11" ht="24.75" x14ac:dyDescent="0.6">
      <c r="A8" s="229"/>
      <c r="B8" s="229" t="s">
        <v>451</v>
      </c>
      <c r="C8" s="229"/>
      <c r="D8" s="229"/>
      <c r="E8" s="229"/>
      <c r="F8" s="229"/>
      <c r="G8" s="229"/>
      <c r="H8" s="229"/>
      <c r="I8" s="230">
        <v>33618.44</v>
      </c>
    </row>
    <row r="9" spans="1:11" ht="24.75" x14ac:dyDescent="0.6">
      <c r="A9" s="229"/>
      <c r="B9" s="229" t="s">
        <v>452</v>
      </c>
      <c r="C9" s="229"/>
      <c r="D9" s="229"/>
      <c r="E9" s="229"/>
      <c r="F9" s="229"/>
      <c r="G9" s="229"/>
      <c r="H9" s="229"/>
      <c r="I9" s="230">
        <v>11742.89</v>
      </c>
    </row>
    <row r="10" spans="1:11" ht="24.75" x14ac:dyDescent="0.6">
      <c r="A10" s="229"/>
      <c r="B10" s="229" t="s">
        <v>453</v>
      </c>
      <c r="C10" s="229"/>
      <c r="D10" s="229"/>
      <c r="E10" s="229"/>
      <c r="F10" s="229"/>
      <c r="G10" s="229"/>
      <c r="H10" s="229"/>
      <c r="I10" s="230">
        <v>1266630</v>
      </c>
    </row>
    <row r="11" spans="1:11" ht="24.75" x14ac:dyDescent="0.6">
      <c r="A11" s="229"/>
      <c r="B11" s="229" t="s">
        <v>454</v>
      </c>
      <c r="C11" s="229"/>
      <c r="D11" s="229"/>
      <c r="E11" s="229"/>
      <c r="F11" s="229"/>
      <c r="G11" s="229"/>
      <c r="H11" s="229"/>
      <c r="I11" s="230">
        <v>33353</v>
      </c>
    </row>
    <row r="12" spans="1:11" ht="24.75" x14ac:dyDescent="0.6">
      <c r="A12" s="229"/>
      <c r="B12" s="229" t="s">
        <v>455</v>
      </c>
      <c r="C12" s="229"/>
      <c r="D12" s="229"/>
      <c r="E12" s="229"/>
      <c r="F12" s="229"/>
      <c r="G12" s="229"/>
      <c r="H12" s="229"/>
      <c r="I12" s="230">
        <v>974623</v>
      </c>
    </row>
    <row r="13" spans="1:11" ht="24.75" x14ac:dyDescent="0.6">
      <c r="A13" s="229"/>
      <c r="B13" s="229" t="s">
        <v>456</v>
      </c>
      <c r="C13" s="229"/>
      <c r="D13" s="229"/>
      <c r="E13" s="229"/>
      <c r="F13" s="229"/>
      <c r="G13" s="229"/>
      <c r="H13" s="229"/>
      <c r="I13" s="230">
        <v>1396130.01</v>
      </c>
    </row>
    <row r="14" spans="1:11" ht="24.75" x14ac:dyDescent="0.6">
      <c r="A14" s="229"/>
      <c r="B14" s="229" t="s">
        <v>457</v>
      </c>
      <c r="C14" s="229"/>
      <c r="D14" s="229"/>
      <c r="E14" s="229"/>
      <c r="F14" s="229"/>
      <c r="G14" s="229"/>
      <c r="H14" s="229"/>
      <c r="I14" s="278">
        <v>815</v>
      </c>
    </row>
    <row r="15" spans="1:11" ht="25.5" thickBot="1" x14ac:dyDescent="0.65">
      <c r="A15" s="229"/>
      <c r="B15" s="229"/>
      <c r="C15" s="271" t="s">
        <v>283</v>
      </c>
      <c r="D15" s="229"/>
      <c r="E15" s="229"/>
      <c r="F15" s="229"/>
      <c r="G15" s="229"/>
      <c r="H15" s="229"/>
      <c r="I15" s="279">
        <f>SUM(I8:I14)</f>
        <v>3716912.34</v>
      </c>
    </row>
    <row r="16" spans="1:11" ht="24.75" x14ac:dyDescent="0.6">
      <c r="A16" s="271"/>
      <c r="B16" s="229"/>
      <c r="C16" s="229"/>
      <c r="D16" s="271"/>
      <c r="E16" s="229"/>
      <c r="F16" s="431"/>
      <c r="G16" s="432"/>
    </row>
    <row r="17" spans="1:9" ht="24.75" x14ac:dyDescent="0.6">
      <c r="A17" s="271"/>
      <c r="B17" s="271"/>
      <c r="C17" s="271"/>
      <c r="D17" s="271"/>
      <c r="E17" s="271"/>
      <c r="F17" s="271"/>
      <c r="G17" s="229"/>
      <c r="H17" s="229"/>
      <c r="I17" s="229"/>
    </row>
  </sheetData>
  <mergeCells count="4">
    <mergeCell ref="A1:K1"/>
    <mergeCell ref="A2:K2"/>
    <mergeCell ref="A3:K3"/>
    <mergeCell ref="F16:G16"/>
  </mergeCells>
  <pageMargins left="0.51181102362204722" right="0.19685039370078741" top="0.35433070866141736" bottom="0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L68"/>
  <sheetViews>
    <sheetView topLeftCell="A43" workbookViewId="0">
      <selection activeCell="G16" sqref="G16"/>
    </sheetView>
  </sheetViews>
  <sheetFormatPr defaultRowHeight="21.75" x14ac:dyDescent="0.5"/>
  <cols>
    <col min="2" max="2" width="11.140625" customWidth="1"/>
    <col min="3" max="3" width="15.140625" customWidth="1"/>
    <col min="4" max="4" width="30.140625" customWidth="1"/>
    <col min="8" max="8" width="10" bestFit="1" customWidth="1"/>
    <col min="10" max="10" width="12.85546875" customWidth="1"/>
  </cols>
  <sheetData>
    <row r="5" spans="1:11" ht="24.75" x14ac:dyDescent="0.6">
      <c r="A5" s="433" t="s">
        <v>353</v>
      </c>
      <c r="B5" s="433"/>
      <c r="C5" s="433"/>
      <c r="D5" s="433"/>
      <c r="E5" s="433"/>
      <c r="F5" s="433"/>
      <c r="G5" s="433"/>
      <c r="H5" s="433"/>
      <c r="I5" s="433"/>
      <c r="J5" s="433"/>
      <c r="K5" s="433"/>
    </row>
    <row r="6" spans="1:11" ht="24.75" x14ac:dyDescent="0.6">
      <c r="A6" s="433" t="s">
        <v>354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</row>
    <row r="7" spans="1:11" ht="24.75" x14ac:dyDescent="0.6">
      <c r="A7" s="433" t="s">
        <v>422</v>
      </c>
      <c r="B7" s="433"/>
      <c r="C7" s="433"/>
      <c r="D7" s="433"/>
      <c r="E7" s="433"/>
      <c r="F7" s="433"/>
      <c r="G7" s="433"/>
      <c r="H7" s="433"/>
      <c r="I7" s="433"/>
      <c r="J7" s="433"/>
      <c r="K7" s="433"/>
    </row>
    <row r="8" spans="1:11" ht="24.75" x14ac:dyDescent="0.6">
      <c r="A8" s="229"/>
      <c r="B8" s="229"/>
      <c r="C8" s="229"/>
      <c r="D8" s="229"/>
      <c r="E8" s="229"/>
      <c r="F8" s="229"/>
      <c r="G8" s="229"/>
      <c r="H8" s="229"/>
      <c r="I8" s="229"/>
      <c r="J8" s="229"/>
      <c r="K8" s="229"/>
    </row>
    <row r="9" spans="1:11" ht="24.75" x14ac:dyDescent="0.6">
      <c r="A9" s="312" t="s">
        <v>201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</row>
    <row r="10" spans="1:11" ht="24.75" x14ac:dyDescent="0.6">
      <c r="A10" s="229"/>
      <c r="B10" s="229" t="s">
        <v>316</v>
      </c>
      <c r="C10" s="229"/>
      <c r="D10" s="229"/>
      <c r="E10" s="229"/>
      <c r="F10" s="229"/>
      <c r="G10" s="229"/>
      <c r="H10" s="229"/>
      <c r="I10" s="229"/>
      <c r="J10" s="229"/>
      <c r="K10" s="229"/>
    </row>
    <row r="11" spans="1:11" ht="24.75" x14ac:dyDescent="0.6">
      <c r="A11" s="229" t="s">
        <v>317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</row>
    <row r="12" spans="1:11" ht="24.75" x14ac:dyDescent="0.6">
      <c r="A12" s="229" t="s">
        <v>318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</row>
    <row r="13" spans="1:11" ht="24.75" x14ac:dyDescent="0.6">
      <c r="A13" s="229" t="s">
        <v>319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</row>
    <row r="14" spans="1:11" ht="24.75" x14ac:dyDescent="0.6">
      <c r="A14" s="229" t="s">
        <v>320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</row>
    <row r="15" spans="1:11" ht="24.75" x14ac:dyDescent="0.6">
      <c r="A15" s="229" t="s">
        <v>436</v>
      </c>
      <c r="B15" s="229"/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1" ht="24.75" x14ac:dyDescent="0.6">
      <c r="A16" s="229" t="s">
        <v>326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29"/>
    </row>
    <row r="17" spans="1:11" ht="24.75" x14ac:dyDescent="0.6">
      <c r="A17" s="229" t="s">
        <v>327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  <row r="18" spans="1:11" ht="24.75" x14ac:dyDescent="0.6">
      <c r="A18" s="312" t="s">
        <v>321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29"/>
    </row>
    <row r="19" spans="1:11" ht="24.75" x14ac:dyDescent="0.6">
      <c r="A19" s="229"/>
      <c r="B19" s="229" t="s">
        <v>322</v>
      </c>
      <c r="C19" s="229"/>
      <c r="D19" s="229"/>
      <c r="E19" s="229"/>
      <c r="F19" s="229"/>
      <c r="G19" s="229"/>
      <c r="H19" s="229"/>
      <c r="I19" s="229"/>
      <c r="J19" s="229"/>
      <c r="K19" s="229"/>
    </row>
    <row r="20" spans="1:11" ht="24.75" x14ac:dyDescent="0.6">
      <c r="A20" s="229"/>
      <c r="B20" s="229" t="s">
        <v>323</v>
      </c>
      <c r="D20" s="229"/>
      <c r="E20" s="229"/>
      <c r="F20" s="229"/>
      <c r="G20" s="229"/>
      <c r="H20" s="229"/>
      <c r="I20" s="229"/>
      <c r="J20" s="229"/>
      <c r="K20" s="229"/>
    </row>
    <row r="21" spans="1:11" ht="24.75" x14ac:dyDescent="0.6">
      <c r="A21" s="229" t="s">
        <v>324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</row>
    <row r="22" spans="1:11" ht="24.75" x14ac:dyDescent="0.6">
      <c r="A22" s="229" t="s">
        <v>355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</row>
    <row r="23" spans="1:11" ht="24.75" x14ac:dyDescent="0.6">
      <c r="A23" s="229"/>
      <c r="B23" s="229" t="s">
        <v>325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24.75" x14ac:dyDescent="0.6">
      <c r="A24" s="229"/>
      <c r="B24" s="229"/>
      <c r="C24" s="229"/>
      <c r="D24" s="229"/>
      <c r="E24" s="229"/>
      <c r="F24" s="229"/>
      <c r="G24" s="229"/>
      <c r="H24" s="229"/>
      <c r="I24" s="229"/>
      <c r="J24" s="229"/>
      <c r="K24" s="229"/>
    </row>
    <row r="25" spans="1:11" ht="24.75" x14ac:dyDescent="0.6">
      <c r="A25" s="229"/>
      <c r="B25" s="229"/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11" ht="24.75" x14ac:dyDescent="0.6">
      <c r="A26" s="229"/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27" spans="1:11" ht="24.75" x14ac:dyDescent="0.6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pans="1:11" ht="24.75" x14ac:dyDescent="0.6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1" ht="24.75" x14ac:dyDescent="0.6">
      <c r="A29" s="229"/>
      <c r="B29" s="229"/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24.75" x14ac:dyDescent="0.6">
      <c r="A30" s="229"/>
      <c r="B30" s="229"/>
      <c r="C30" s="229"/>
      <c r="D30" s="229"/>
      <c r="E30" s="229"/>
      <c r="F30" s="229"/>
      <c r="G30" s="229"/>
      <c r="H30" s="229"/>
      <c r="I30" s="229"/>
      <c r="J30" s="229"/>
      <c r="K30" s="229"/>
    </row>
    <row r="31" spans="1:11" ht="24.75" x14ac:dyDescent="0.6">
      <c r="A31" s="229"/>
      <c r="B31" s="229"/>
      <c r="C31" s="229"/>
      <c r="D31" s="229"/>
      <c r="E31" s="229"/>
      <c r="F31" s="229"/>
      <c r="G31" s="229"/>
      <c r="H31" s="229"/>
      <c r="I31" s="229"/>
      <c r="J31" s="229"/>
      <c r="K31" s="229"/>
    </row>
    <row r="32" spans="1:11" ht="24.75" x14ac:dyDescent="0.6">
      <c r="A32" s="229"/>
      <c r="B32" s="229"/>
      <c r="C32" s="229"/>
      <c r="D32" s="229"/>
      <c r="E32" s="229"/>
      <c r="F32" s="229"/>
      <c r="G32" s="229"/>
      <c r="H32" s="229"/>
      <c r="I32" s="229"/>
      <c r="J32" s="229"/>
      <c r="K32" s="229"/>
    </row>
    <row r="33" spans="1:12" ht="24.75" x14ac:dyDescent="0.6">
      <c r="A33" s="229"/>
      <c r="B33" s="229"/>
      <c r="C33" s="229"/>
      <c r="D33" s="229"/>
      <c r="E33" s="229"/>
      <c r="F33" s="229"/>
      <c r="G33" s="229"/>
      <c r="H33" s="229"/>
      <c r="I33" s="229"/>
      <c r="J33" s="229"/>
      <c r="K33" s="229"/>
    </row>
    <row r="34" spans="1:12" ht="24.75" x14ac:dyDescent="0.6">
      <c r="A34" s="229"/>
      <c r="B34" s="229"/>
      <c r="C34" s="229"/>
      <c r="D34" s="229"/>
      <c r="E34" s="229"/>
      <c r="F34" s="229"/>
      <c r="G34" s="229"/>
      <c r="H34" s="229"/>
      <c r="I34" s="229"/>
      <c r="J34" s="229"/>
      <c r="K34" s="229"/>
    </row>
    <row r="35" spans="1:12" ht="24.75" x14ac:dyDescent="0.6">
      <c r="A35" s="229"/>
      <c r="B35" s="229"/>
      <c r="C35" s="229"/>
      <c r="D35" s="229"/>
      <c r="E35" s="229"/>
      <c r="F35" s="229"/>
      <c r="G35" s="229"/>
      <c r="H35" s="229"/>
      <c r="I35" s="229"/>
      <c r="J35" s="229"/>
      <c r="K35" s="229"/>
    </row>
    <row r="36" spans="1:12" ht="24.75" x14ac:dyDescent="0.6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229"/>
    </row>
    <row r="37" spans="1:12" ht="24.75" x14ac:dyDescent="0.6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</row>
    <row r="38" spans="1:12" ht="24.75" x14ac:dyDescent="0.6">
      <c r="A38" s="229"/>
      <c r="B38" s="229"/>
      <c r="C38" s="229"/>
      <c r="D38" s="229"/>
      <c r="E38" s="229"/>
      <c r="F38" s="229"/>
      <c r="G38" s="229"/>
      <c r="H38" s="229"/>
      <c r="I38" s="229"/>
      <c r="J38" s="229"/>
      <c r="K38" s="229"/>
    </row>
    <row r="39" spans="1:12" ht="24.75" x14ac:dyDescent="0.6">
      <c r="A39" s="430" t="s">
        <v>328</v>
      </c>
      <c r="B39" s="430"/>
      <c r="C39" s="430"/>
      <c r="D39" s="430"/>
      <c r="E39" s="430"/>
      <c r="F39" s="430"/>
      <c r="G39" s="430"/>
      <c r="H39" s="430"/>
      <c r="I39" s="229"/>
      <c r="J39" s="229"/>
      <c r="K39" s="229"/>
    </row>
    <row r="40" spans="1:12" ht="24.75" x14ac:dyDescent="0.6">
      <c r="A40" s="430" t="s">
        <v>154</v>
      </c>
      <c r="B40" s="430"/>
      <c r="C40" s="430"/>
      <c r="D40" s="430"/>
      <c r="E40" s="430"/>
      <c r="F40" s="430"/>
      <c r="G40" s="430"/>
      <c r="H40" s="430"/>
      <c r="I40" s="229"/>
      <c r="J40" s="229"/>
      <c r="K40" s="229"/>
    </row>
    <row r="41" spans="1:12" ht="24.75" x14ac:dyDescent="0.6">
      <c r="A41" s="430" t="s">
        <v>423</v>
      </c>
      <c r="B41" s="430"/>
      <c r="C41" s="430"/>
      <c r="D41" s="430"/>
      <c r="E41" s="430"/>
      <c r="F41" s="430"/>
      <c r="G41" s="430"/>
      <c r="H41" s="430"/>
      <c r="I41" s="229"/>
      <c r="J41" s="229"/>
      <c r="K41" s="229"/>
    </row>
    <row r="43" spans="1:12" x14ac:dyDescent="0.5">
      <c r="A43" s="66"/>
      <c r="B43" s="65"/>
      <c r="C43" s="65"/>
      <c r="D43" s="66"/>
      <c r="E43" s="66"/>
      <c r="G43" s="307" t="s">
        <v>285</v>
      </c>
    </row>
    <row r="44" spans="1:12" ht="24" x14ac:dyDescent="0.55000000000000004">
      <c r="A44" s="313" t="s">
        <v>202</v>
      </c>
      <c r="B44" s="69"/>
      <c r="C44" s="67"/>
      <c r="D44" s="39"/>
      <c r="E44" s="68"/>
      <c r="I44" s="314"/>
      <c r="J44" s="314"/>
      <c r="K44" s="314"/>
      <c r="L44" s="314"/>
    </row>
    <row r="45" spans="1:12" ht="24" x14ac:dyDescent="0.55000000000000004">
      <c r="A45" s="27"/>
      <c r="B45" s="98" t="s">
        <v>437</v>
      </c>
      <c r="C45" s="98"/>
      <c r="D45" s="87"/>
      <c r="E45" s="437"/>
      <c r="F45" s="437"/>
      <c r="G45" s="437"/>
      <c r="I45" s="437"/>
      <c r="J45" s="437"/>
      <c r="K45" s="314"/>
      <c r="L45" s="314"/>
    </row>
    <row r="46" spans="1:12" ht="24" x14ac:dyDescent="0.55000000000000004">
      <c r="A46" s="27"/>
      <c r="B46" s="73" t="s">
        <v>438</v>
      </c>
      <c r="C46" s="73"/>
      <c r="D46" s="87"/>
      <c r="E46" s="437"/>
      <c r="F46" s="437"/>
      <c r="G46" s="437"/>
      <c r="I46" s="314"/>
      <c r="J46" s="182"/>
      <c r="K46" s="314"/>
      <c r="L46" s="314"/>
    </row>
    <row r="47" spans="1:12" ht="24" x14ac:dyDescent="0.55000000000000004">
      <c r="A47" s="27"/>
      <c r="B47" s="73"/>
      <c r="C47" s="73" t="s">
        <v>439</v>
      </c>
      <c r="D47" s="87"/>
      <c r="E47" s="437">
        <v>880042.23</v>
      </c>
      <c r="F47" s="437"/>
      <c r="G47" s="437"/>
      <c r="I47" s="314"/>
      <c r="J47" s="182"/>
      <c r="K47" s="314"/>
      <c r="L47" s="314"/>
    </row>
    <row r="48" spans="1:12" ht="24" x14ac:dyDescent="0.55000000000000004">
      <c r="A48" s="27"/>
      <c r="B48" s="73" t="s">
        <v>440</v>
      </c>
      <c r="C48" s="73"/>
      <c r="D48" s="87"/>
      <c r="E48" s="380"/>
      <c r="F48" s="380"/>
      <c r="G48" s="380"/>
      <c r="I48" s="314"/>
      <c r="J48" s="182"/>
      <c r="K48" s="314"/>
      <c r="L48" s="314"/>
    </row>
    <row r="49" spans="1:12" ht="24" x14ac:dyDescent="0.55000000000000004">
      <c r="A49" s="27"/>
      <c r="B49" s="73"/>
      <c r="C49" s="73" t="s">
        <v>441</v>
      </c>
      <c r="D49" s="87"/>
      <c r="E49" s="437">
        <v>32719741.469999999</v>
      </c>
      <c r="F49" s="437"/>
      <c r="G49" s="437"/>
      <c r="I49" s="314"/>
      <c r="J49" s="182"/>
      <c r="K49" s="314"/>
      <c r="L49" s="314"/>
    </row>
    <row r="50" spans="1:12" ht="24" x14ac:dyDescent="0.55000000000000004">
      <c r="A50" s="27"/>
      <c r="B50" s="73"/>
      <c r="C50" s="73" t="s">
        <v>442</v>
      </c>
      <c r="D50" s="87"/>
      <c r="E50" s="437">
        <v>1314440.01</v>
      </c>
      <c r="F50" s="437"/>
      <c r="G50" s="437"/>
      <c r="I50" s="314"/>
      <c r="J50" s="182"/>
      <c r="K50" s="314"/>
      <c r="L50" s="314"/>
    </row>
    <row r="51" spans="1:12" ht="24" x14ac:dyDescent="0.55000000000000004">
      <c r="A51" s="27"/>
      <c r="B51" s="73" t="s">
        <v>443</v>
      </c>
      <c r="C51" s="73"/>
      <c r="D51" s="87"/>
      <c r="E51" s="381"/>
      <c r="F51" s="381"/>
      <c r="G51" s="381"/>
      <c r="I51" s="314"/>
      <c r="J51" s="182"/>
      <c r="K51" s="314"/>
      <c r="L51" s="314"/>
    </row>
    <row r="52" spans="1:12" ht="24" x14ac:dyDescent="0.55000000000000004">
      <c r="A52" s="27"/>
      <c r="B52" s="73"/>
      <c r="C52" s="73" t="s">
        <v>444</v>
      </c>
      <c r="D52" s="87"/>
      <c r="E52" s="439">
        <v>26452280.620000001</v>
      </c>
      <c r="F52" s="439"/>
      <c r="G52" s="439"/>
      <c r="I52" s="314"/>
      <c r="J52" s="182"/>
      <c r="K52" s="314"/>
      <c r="L52" s="314"/>
    </row>
    <row r="53" spans="1:12" ht="24.75" thickBot="1" x14ac:dyDescent="0.6">
      <c r="A53" s="27"/>
      <c r="B53" s="73"/>
      <c r="C53" s="34"/>
      <c r="D53" s="28" t="s">
        <v>32</v>
      </c>
      <c r="E53" s="438">
        <f>SUM(E47:E52)</f>
        <v>61366504.329999998</v>
      </c>
      <c r="F53" s="438"/>
      <c r="G53" s="438"/>
      <c r="I53" s="314"/>
      <c r="J53" s="99"/>
      <c r="K53" s="314"/>
      <c r="L53" s="314"/>
    </row>
    <row r="54" spans="1:12" ht="22.5" thickTop="1" x14ac:dyDescent="0.5">
      <c r="I54" s="314"/>
      <c r="J54" s="314"/>
      <c r="K54" s="314"/>
      <c r="L54" s="314"/>
    </row>
    <row r="55" spans="1:12" x14ac:dyDescent="0.5">
      <c r="D55" s="315"/>
    </row>
    <row r="56" spans="1:12" ht="24.75" x14ac:dyDescent="0.6">
      <c r="A56" s="229"/>
      <c r="B56" s="229"/>
      <c r="C56" s="229"/>
      <c r="D56" s="229"/>
      <c r="E56" s="229"/>
      <c r="F56" s="229"/>
      <c r="G56" s="229"/>
      <c r="H56" s="229"/>
    </row>
    <row r="57" spans="1:12" ht="24.75" x14ac:dyDescent="0.6">
      <c r="A57" s="271" t="s">
        <v>445</v>
      </c>
      <c r="B57" s="229"/>
      <c r="C57" s="229"/>
      <c r="D57" s="229"/>
      <c r="E57" s="229"/>
      <c r="F57" s="229"/>
      <c r="G57" s="229"/>
      <c r="H57" s="229"/>
    </row>
    <row r="58" spans="1:12" ht="24.75" x14ac:dyDescent="0.6">
      <c r="A58" s="434" t="s">
        <v>330</v>
      </c>
      <c r="B58" s="435"/>
      <c r="C58" s="436"/>
      <c r="D58" s="382" t="s">
        <v>329</v>
      </c>
      <c r="E58" s="434" t="s">
        <v>58</v>
      </c>
      <c r="F58" s="435"/>
      <c r="G58" s="435"/>
      <c r="H58" s="436"/>
    </row>
    <row r="59" spans="1:12" ht="24.75" x14ac:dyDescent="0.6">
      <c r="A59" s="316" t="s">
        <v>331</v>
      </c>
      <c r="B59" s="317"/>
      <c r="C59" s="318"/>
      <c r="D59" s="320" t="s">
        <v>332</v>
      </c>
      <c r="E59" s="316"/>
      <c r="F59" s="317"/>
      <c r="G59" s="440">
        <v>5630</v>
      </c>
      <c r="H59" s="441"/>
    </row>
    <row r="60" spans="1:12" ht="22.5" x14ac:dyDescent="0.55000000000000004">
      <c r="A60" s="321" t="s">
        <v>333</v>
      </c>
      <c r="B60" s="322" t="s">
        <v>334</v>
      </c>
      <c r="C60" s="323"/>
      <c r="D60" s="324" t="s">
        <v>335</v>
      </c>
      <c r="E60" s="321"/>
      <c r="F60" s="322"/>
      <c r="G60" s="447">
        <v>26490</v>
      </c>
      <c r="H60" s="448"/>
    </row>
    <row r="61" spans="1:12" ht="22.5" x14ac:dyDescent="0.55000000000000004">
      <c r="A61" s="321" t="s">
        <v>336</v>
      </c>
      <c r="B61" s="322" t="s">
        <v>337</v>
      </c>
      <c r="C61" s="323"/>
      <c r="D61" s="324" t="s">
        <v>338</v>
      </c>
      <c r="E61" s="321"/>
      <c r="F61" s="322"/>
      <c r="G61" s="447">
        <v>30000</v>
      </c>
      <c r="H61" s="448"/>
    </row>
    <row r="62" spans="1:12" ht="22.5" x14ac:dyDescent="0.55000000000000004">
      <c r="A62" s="325" t="s">
        <v>339</v>
      </c>
      <c r="B62" s="326"/>
      <c r="C62" s="327"/>
      <c r="D62" s="328" t="s">
        <v>340</v>
      </c>
      <c r="E62" s="325"/>
      <c r="F62" s="326"/>
      <c r="G62" s="449">
        <v>30000</v>
      </c>
      <c r="H62" s="450"/>
    </row>
    <row r="63" spans="1:12" ht="27.75" x14ac:dyDescent="0.65">
      <c r="A63" s="442" t="s">
        <v>32</v>
      </c>
      <c r="B63" s="443"/>
      <c r="C63" s="443"/>
      <c r="D63" s="443"/>
      <c r="E63" s="443"/>
      <c r="F63" s="444"/>
      <c r="G63" s="445">
        <f>SUM(G59:G62)</f>
        <v>92120</v>
      </c>
      <c r="H63" s="446"/>
    </row>
    <row r="64" spans="1:12" ht="22.5" x14ac:dyDescent="0.55000000000000004">
      <c r="A64" s="329"/>
      <c r="B64" s="329"/>
      <c r="C64" s="329"/>
      <c r="D64" s="329"/>
      <c r="E64" s="329"/>
      <c r="F64" s="329"/>
      <c r="G64" s="329"/>
      <c r="H64" s="329"/>
    </row>
    <row r="65" spans="1:8" ht="22.5" x14ac:dyDescent="0.55000000000000004">
      <c r="A65" s="384" t="s">
        <v>447</v>
      </c>
    </row>
    <row r="66" spans="1:8" x14ac:dyDescent="0.5">
      <c r="B66" t="s">
        <v>446</v>
      </c>
      <c r="H66" s="332">
        <v>9</v>
      </c>
    </row>
    <row r="67" spans="1:8" ht="22.5" thickBot="1" x14ac:dyDescent="0.55000000000000004">
      <c r="B67" s="251" t="s">
        <v>32</v>
      </c>
      <c r="H67" s="383">
        <v>9</v>
      </c>
    </row>
    <row r="68" spans="1:8" ht="22.5" thickTop="1" x14ac:dyDescent="0.5"/>
  </sheetData>
  <mergeCells count="22">
    <mergeCell ref="G59:H59"/>
    <mergeCell ref="A63:F63"/>
    <mergeCell ref="G63:H63"/>
    <mergeCell ref="G60:H60"/>
    <mergeCell ref="G61:H61"/>
    <mergeCell ref="G62:H62"/>
    <mergeCell ref="E58:H58"/>
    <mergeCell ref="A58:C58"/>
    <mergeCell ref="I45:J45"/>
    <mergeCell ref="E45:G45"/>
    <mergeCell ref="E46:G46"/>
    <mergeCell ref="E47:G47"/>
    <mergeCell ref="E53:G53"/>
    <mergeCell ref="E49:G49"/>
    <mergeCell ref="E50:G50"/>
    <mergeCell ref="E52:G52"/>
    <mergeCell ref="A40:H40"/>
    <mergeCell ref="A41:H41"/>
    <mergeCell ref="A5:K5"/>
    <mergeCell ref="A6:K6"/>
    <mergeCell ref="A7:K7"/>
    <mergeCell ref="A39:H39"/>
  </mergeCells>
  <pageMargins left="0.51181102362204722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34"/>
  <sheetViews>
    <sheetView view="pageBreakPreview" zoomScaleNormal="100" zoomScaleSheetLayoutView="100" workbookViewId="0">
      <selection activeCell="C12" sqref="C12"/>
    </sheetView>
  </sheetViews>
  <sheetFormatPr defaultRowHeight="24" x14ac:dyDescent="0.55000000000000004"/>
  <cols>
    <col min="1" max="1" width="16.7109375" style="3" customWidth="1"/>
    <col min="2" max="2" width="19.42578125" style="3" customWidth="1"/>
    <col min="3" max="3" width="48.7109375" style="101" customWidth="1"/>
    <col min="4" max="4" width="15.7109375" style="5" customWidth="1"/>
    <col min="5" max="5" width="16.5703125" style="5" customWidth="1"/>
    <col min="6" max="6" width="15.5703125" style="217" customWidth="1"/>
    <col min="7" max="7" width="15.85546875" style="5" customWidth="1"/>
    <col min="8" max="8" width="12.140625" style="5" customWidth="1"/>
    <col min="9" max="9" width="19" style="4" customWidth="1"/>
    <col min="10" max="16384" width="9.140625" style="4"/>
  </cols>
  <sheetData>
    <row r="1" spans="1:9" ht="45" customHeight="1" x14ac:dyDescent="0.55000000000000004"/>
    <row r="2" spans="1:9" x14ac:dyDescent="0.55000000000000004">
      <c r="A2" s="454" t="s">
        <v>252</v>
      </c>
      <c r="B2" s="454"/>
      <c r="C2" s="454"/>
      <c r="D2" s="454"/>
      <c r="E2" s="454"/>
      <c r="F2" s="454"/>
      <c r="G2" s="454"/>
      <c r="H2" s="454"/>
      <c r="I2" s="454"/>
    </row>
    <row r="3" spans="1:9" x14ac:dyDescent="0.55000000000000004">
      <c r="A3" s="454" t="s">
        <v>154</v>
      </c>
      <c r="B3" s="454"/>
      <c r="C3" s="454"/>
      <c r="D3" s="454"/>
      <c r="E3" s="454"/>
      <c r="F3" s="454"/>
      <c r="G3" s="454"/>
      <c r="H3" s="454"/>
      <c r="I3" s="454"/>
    </row>
    <row r="4" spans="1:9" s="17" customFormat="1" x14ac:dyDescent="0.55000000000000004">
      <c r="A4" s="451" t="s">
        <v>416</v>
      </c>
      <c r="B4" s="451"/>
      <c r="C4" s="451"/>
      <c r="D4" s="451"/>
      <c r="E4" s="451"/>
      <c r="F4" s="451"/>
      <c r="G4" s="451"/>
      <c r="H4" s="451"/>
      <c r="I4" s="451"/>
    </row>
    <row r="5" spans="1:9" s="17" customFormat="1" x14ac:dyDescent="0.55000000000000004">
      <c r="A5" s="166" t="s">
        <v>357</v>
      </c>
      <c r="B5" s="364"/>
      <c r="C5" s="364"/>
      <c r="D5" s="364"/>
      <c r="E5" s="364"/>
      <c r="F5" s="210"/>
      <c r="G5" s="364"/>
      <c r="H5" s="364"/>
      <c r="I5" s="364"/>
    </row>
    <row r="6" spans="1:9" x14ac:dyDescent="0.55000000000000004">
      <c r="A6" s="455" t="s">
        <v>358</v>
      </c>
      <c r="B6" s="453" t="s">
        <v>36</v>
      </c>
      <c r="C6" s="456" t="s">
        <v>157</v>
      </c>
      <c r="D6" s="458" t="s">
        <v>171</v>
      </c>
      <c r="E6" s="452" t="s">
        <v>159</v>
      </c>
      <c r="F6" s="460" t="s">
        <v>160</v>
      </c>
      <c r="G6" s="452" t="s">
        <v>166</v>
      </c>
      <c r="H6" s="452" t="s">
        <v>165</v>
      </c>
      <c r="I6" s="453" t="s">
        <v>124</v>
      </c>
    </row>
    <row r="7" spans="1:9" ht="29.25" customHeight="1" x14ac:dyDescent="0.55000000000000004">
      <c r="A7" s="455"/>
      <c r="B7" s="453"/>
      <c r="C7" s="457"/>
      <c r="D7" s="459"/>
      <c r="E7" s="452"/>
      <c r="F7" s="460"/>
      <c r="G7" s="452"/>
      <c r="H7" s="452"/>
      <c r="I7" s="453"/>
    </row>
    <row r="8" spans="1:9" x14ac:dyDescent="0.55000000000000004">
      <c r="A8" s="232" t="s">
        <v>191</v>
      </c>
      <c r="B8" s="232" t="s">
        <v>460</v>
      </c>
      <c r="C8" s="233" t="s">
        <v>461</v>
      </c>
      <c r="D8" s="155">
        <v>826000</v>
      </c>
      <c r="E8" s="155">
        <v>826000</v>
      </c>
      <c r="F8" s="234"/>
      <c r="G8" s="155">
        <v>826000</v>
      </c>
      <c r="H8" s="155" t="s">
        <v>162</v>
      </c>
      <c r="I8" s="249" t="s">
        <v>356</v>
      </c>
    </row>
    <row r="9" spans="1:9" x14ac:dyDescent="0.55000000000000004">
      <c r="A9" s="232"/>
      <c r="B9" s="232"/>
      <c r="C9" s="233"/>
      <c r="D9" s="155"/>
      <c r="E9" s="155"/>
      <c r="F9" s="234"/>
      <c r="G9" s="155"/>
      <c r="H9" s="155"/>
      <c r="I9" s="249"/>
    </row>
    <row r="10" spans="1:9" x14ac:dyDescent="0.55000000000000004">
      <c r="A10" s="232"/>
      <c r="B10" s="232"/>
      <c r="C10" s="233"/>
      <c r="D10" s="155"/>
      <c r="E10" s="155"/>
      <c r="F10" s="236"/>
      <c r="G10" s="155"/>
      <c r="H10" s="155"/>
      <c r="I10" s="249"/>
    </row>
    <row r="11" spans="1:9" x14ac:dyDescent="0.55000000000000004">
      <c r="A11" s="232"/>
      <c r="B11" s="232"/>
      <c r="C11" s="233"/>
      <c r="D11" s="155"/>
      <c r="E11" s="155"/>
      <c r="F11" s="234"/>
      <c r="G11" s="155"/>
      <c r="H11" s="155"/>
      <c r="I11" s="249"/>
    </row>
    <row r="12" spans="1:9" x14ac:dyDescent="0.55000000000000004">
      <c r="A12" s="232"/>
      <c r="B12" s="232"/>
      <c r="C12" s="233"/>
      <c r="D12" s="155"/>
      <c r="E12" s="155"/>
      <c r="F12" s="234"/>
      <c r="G12" s="155"/>
      <c r="H12" s="155"/>
      <c r="I12" s="249"/>
    </row>
    <row r="13" spans="1:9" x14ac:dyDescent="0.55000000000000004">
      <c r="A13" s="232"/>
      <c r="B13" s="232"/>
      <c r="C13" s="233"/>
      <c r="D13" s="155"/>
      <c r="E13" s="155"/>
      <c r="F13" s="234"/>
      <c r="G13" s="155"/>
      <c r="H13" s="155"/>
      <c r="I13" s="249"/>
    </row>
    <row r="14" spans="1:9" x14ac:dyDescent="0.55000000000000004">
      <c r="A14" s="232"/>
      <c r="B14" s="232"/>
      <c r="C14" s="233"/>
      <c r="D14" s="155"/>
      <c r="E14" s="155"/>
      <c r="F14" s="236"/>
      <c r="G14" s="155"/>
      <c r="H14" s="155"/>
      <c r="I14" s="249"/>
    </row>
    <row r="15" spans="1:9" x14ac:dyDescent="0.55000000000000004">
      <c r="A15" s="232"/>
      <c r="B15" s="232"/>
      <c r="C15" s="233"/>
      <c r="D15" s="155"/>
      <c r="E15" s="155"/>
      <c r="F15" s="234"/>
      <c r="G15" s="155"/>
      <c r="H15" s="155"/>
      <c r="I15" s="249"/>
    </row>
    <row r="16" spans="1:9" x14ac:dyDescent="0.55000000000000004">
      <c r="A16" s="232"/>
      <c r="B16" s="232"/>
      <c r="C16" s="233"/>
      <c r="D16" s="155"/>
      <c r="E16" s="155"/>
      <c r="G16" s="155"/>
      <c r="H16" s="155"/>
      <c r="I16" s="249"/>
    </row>
    <row r="17" spans="1:13" x14ac:dyDescent="0.55000000000000004">
      <c r="A17" s="237"/>
      <c r="B17" s="237"/>
      <c r="C17" s="238"/>
      <c r="D17" s="178"/>
      <c r="E17" s="178"/>
      <c r="F17" s="239"/>
      <c r="G17" s="178"/>
      <c r="H17" s="178"/>
      <c r="I17" s="169"/>
    </row>
    <row r="18" spans="1:13" ht="24.75" thickBot="1" x14ac:dyDescent="0.6">
      <c r="A18" s="364"/>
      <c r="B18" s="364"/>
      <c r="C18" s="364" t="s">
        <v>32</v>
      </c>
      <c r="D18" s="109">
        <f>SUM(D8:D17)</f>
        <v>826000</v>
      </c>
      <c r="E18" s="109">
        <f>SUM(E8:E17)</f>
        <v>826000</v>
      </c>
      <c r="F18" s="109">
        <f>SUM(F8:F17)</f>
        <v>0</v>
      </c>
      <c r="G18" s="109">
        <f>SUM(G8:G17)</f>
        <v>826000</v>
      </c>
      <c r="H18" s="109">
        <f>SUM(H8:H17)</f>
        <v>0</v>
      </c>
      <c r="I18" s="240"/>
    </row>
    <row r="19" spans="1:13" ht="24.75" thickTop="1" x14ac:dyDescent="0.55000000000000004">
      <c r="A19" s="364"/>
      <c r="B19" s="364"/>
      <c r="C19" s="364"/>
      <c r="D19" s="108"/>
      <c r="E19" s="108"/>
      <c r="F19" s="108"/>
      <c r="G19" s="108"/>
      <c r="H19" s="108"/>
      <c r="I19" s="177"/>
    </row>
    <row r="20" spans="1:13" x14ac:dyDescent="0.55000000000000004">
      <c r="A20" s="451"/>
      <c r="B20" s="451"/>
      <c r="C20" s="451"/>
      <c r="D20" s="108"/>
      <c r="E20" s="108"/>
      <c r="F20" s="241"/>
      <c r="G20" s="108"/>
      <c r="H20" s="108"/>
      <c r="I20" s="17"/>
    </row>
    <row r="21" spans="1:13" x14ac:dyDescent="0.55000000000000004">
      <c r="A21" s="364"/>
      <c r="B21" s="364"/>
      <c r="C21" s="166"/>
      <c r="D21" s="108"/>
      <c r="E21" s="8"/>
      <c r="F21" s="257"/>
      <c r="G21" s="8"/>
      <c r="H21" s="8"/>
      <c r="I21" s="17"/>
    </row>
    <row r="22" spans="1:13" x14ac:dyDescent="0.55000000000000004">
      <c r="A22" s="364"/>
      <c r="B22" s="364"/>
      <c r="C22" s="199"/>
      <c r="D22" s="108"/>
      <c r="E22" s="8"/>
      <c r="F22" s="211"/>
      <c r="G22" s="8"/>
      <c r="H22" s="8"/>
      <c r="I22" s="17"/>
    </row>
    <row r="23" spans="1:13" s="20" customFormat="1" x14ac:dyDescent="0.55000000000000004">
      <c r="F23" s="216"/>
      <c r="G23" s="4"/>
      <c r="I23" s="19"/>
      <c r="J23" s="19"/>
      <c r="M23" s="19"/>
    </row>
    <row r="24" spans="1:13" s="20" customFormat="1" x14ac:dyDescent="0.55000000000000004">
      <c r="F24" s="216"/>
      <c r="G24" s="4"/>
      <c r="I24" s="19"/>
      <c r="J24" s="19"/>
      <c r="M24" s="19"/>
    </row>
    <row r="25" spans="1:13" s="20" customFormat="1" x14ac:dyDescent="0.55000000000000004">
      <c r="D25" s="19"/>
      <c r="F25" s="216"/>
      <c r="G25" s="179"/>
      <c r="I25" s="19"/>
      <c r="J25" s="19"/>
      <c r="L25" s="19"/>
      <c r="M25" s="19"/>
    </row>
    <row r="26" spans="1:13" x14ac:dyDescent="0.55000000000000004">
      <c r="A26" s="364"/>
      <c r="B26" s="364"/>
      <c r="C26" s="199"/>
      <c r="D26" s="108"/>
      <c r="E26" s="8"/>
      <c r="F26" s="211"/>
      <c r="G26" s="8"/>
      <c r="H26" s="8"/>
      <c r="I26" s="17"/>
    </row>
    <row r="27" spans="1:13" x14ac:dyDescent="0.55000000000000004">
      <c r="A27" s="364"/>
      <c r="B27" s="364"/>
      <c r="C27" s="199"/>
      <c r="D27" s="108"/>
      <c r="E27" s="8"/>
      <c r="F27" s="211"/>
      <c r="G27" s="8"/>
      <c r="H27" s="8"/>
      <c r="I27" s="17"/>
    </row>
    <row r="28" spans="1:13" x14ac:dyDescent="0.55000000000000004">
      <c r="A28" s="364"/>
      <c r="B28" s="364"/>
      <c r="C28" s="199"/>
      <c r="D28" s="108"/>
      <c r="E28" s="8"/>
      <c r="F28" s="211"/>
      <c r="G28" s="8"/>
      <c r="H28" s="8"/>
      <c r="I28" s="17"/>
    </row>
    <row r="29" spans="1:13" x14ac:dyDescent="0.55000000000000004">
      <c r="A29" s="364"/>
      <c r="B29" s="364"/>
      <c r="C29" s="199"/>
      <c r="D29" s="108"/>
      <c r="E29" s="8"/>
      <c r="F29" s="211"/>
      <c r="G29" s="8"/>
      <c r="H29" s="8"/>
      <c r="I29" s="17"/>
    </row>
    <row r="30" spans="1:13" x14ac:dyDescent="0.55000000000000004">
      <c r="A30" s="364"/>
      <c r="B30" s="364"/>
      <c r="C30" s="199"/>
      <c r="D30" s="108"/>
      <c r="E30" s="8"/>
      <c r="F30" s="211"/>
      <c r="G30" s="8"/>
      <c r="H30" s="8"/>
      <c r="I30" s="17"/>
    </row>
    <row r="31" spans="1:13" x14ac:dyDescent="0.55000000000000004">
      <c r="A31" s="364"/>
      <c r="B31" s="364"/>
      <c r="C31" s="199"/>
      <c r="D31" s="108"/>
      <c r="E31" s="8"/>
      <c r="F31" s="211"/>
      <c r="G31" s="8"/>
      <c r="H31" s="8"/>
      <c r="I31" s="17"/>
    </row>
    <row r="32" spans="1:13" x14ac:dyDescent="0.55000000000000004">
      <c r="A32" s="364"/>
      <c r="B32" s="364"/>
      <c r="C32" s="199"/>
      <c r="D32" s="108"/>
      <c r="E32" s="8"/>
      <c r="F32" s="211"/>
      <c r="G32" s="8"/>
      <c r="H32" s="8"/>
      <c r="I32" s="17"/>
    </row>
    <row r="33" spans="1:9" x14ac:dyDescent="0.55000000000000004">
      <c r="A33" s="364"/>
      <c r="B33" s="364"/>
      <c r="C33" s="199"/>
      <c r="D33" s="108"/>
      <c r="E33" s="8"/>
      <c r="F33" s="211"/>
      <c r="G33" s="8"/>
      <c r="H33" s="8"/>
      <c r="I33" s="17"/>
    </row>
    <row r="34" spans="1:9" x14ac:dyDescent="0.55000000000000004">
      <c r="A34" s="364"/>
      <c r="B34" s="364"/>
      <c r="C34" s="199"/>
      <c r="D34" s="108"/>
      <c r="E34" s="8"/>
      <c r="F34" s="211"/>
      <c r="G34" s="8"/>
      <c r="H34" s="8"/>
      <c r="I34" s="17"/>
    </row>
  </sheetData>
  <mergeCells count="13">
    <mergeCell ref="A20:C20"/>
    <mergeCell ref="G6:G7"/>
    <mergeCell ref="H6:H7"/>
    <mergeCell ref="I6:I7"/>
    <mergeCell ref="A2:I2"/>
    <mergeCell ref="A3:I3"/>
    <mergeCell ref="A4:I4"/>
    <mergeCell ref="A6:A7"/>
    <mergeCell ref="B6:B7"/>
    <mergeCell ref="C6:C7"/>
    <mergeCell ref="D6:D7"/>
    <mergeCell ref="E6:E7"/>
    <mergeCell ref="F6:F7"/>
  </mergeCells>
  <pageMargins left="0.35433070866141736" right="0.15748031496062992" top="0.35433070866141736" bottom="0.15748031496062992" header="0.31496062992125984" footer="0.15748031496062992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9"/>
  <sheetViews>
    <sheetView view="pageBreakPreview" topLeftCell="A10" zoomScaleNormal="120" zoomScaleSheetLayoutView="100" workbookViewId="0">
      <selection activeCell="E16" sqref="E16"/>
    </sheetView>
  </sheetViews>
  <sheetFormatPr defaultRowHeight="21.75" x14ac:dyDescent="0.5"/>
  <cols>
    <col min="1" max="1" width="15" style="64" customWidth="1"/>
    <col min="2" max="2" width="13.85546875" style="67" customWidth="1"/>
    <col min="3" max="3" width="24.42578125" style="67" customWidth="1"/>
    <col min="4" max="4" width="14.42578125" style="39" customWidth="1"/>
    <col min="5" max="5" width="26.140625" style="64" customWidth="1"/>
    <col min="6" max="6" width="37.140625" style="39" customWidth="1"/>
    <col min="7" max="7" width="15.85546875" style="39" customWidth="1"/>
    <col min="8" max="8" width="18.7109375" style="39" customWidth="1"/>
    <col min="9" max="9" width="4.5703125" style="39" customWidth="1"/>
    <col min="10" max="11" width="3.140625" style="39" customWidth="1"/>
    <col min="12" max="16384" width="9.140625" style="39"/>
  </cols>
  <sheetData>
    <row r="1" spans="1:11" x14ac:dyDescent="0.5">
      <c r="J1" s="38"/>
      <c r="K1" s="38"/>
    </row>
    <row r="2" spans="1:11" ht="24" x14ac:dyDescent="0.55000000000000004">
      <c r="A2" s="465" t="s">
        <v>251</v>
      </c>
      <c r="B2" s="465"/>
      <c r="C2" s="465"/>
      <c r="D2" s="465"/>
      <c r="E2" s="465"/>
      <c r="F2" s="465"/>
      <c r="G2" s="465"/>
      <c r="J2" s="38"/>
      <c r="K2" s="38"/>
    </row>
    <row r="3" spans="1:11" ht="24" x14ac:dyDescent="0.55000000000000004">
      <c r="A3" s="465" t="s">
        <v>154</v>
      </c>
      <c r="B3" s="465"/>
      <c r="C3" s="465"/>
      <c r="D3" s="465"/>
      <c r="E3" s="465"/>
      <c r="F3" s="465"/>
      <c r="G3" s="465"/>
      <c r="J3" s="38"/>
      <c r="K3" s="38"/>
    </row>
    <row r="4" spans="1:11" ht="24" x14ac:dyDescent="0.55000000000000004">
      <c r="A4" s="465" t="s">
        <v>424</v>
      </c>
      <c r="B4" s="465"/>
      <c r="C4" s="465"/>
      <c r="D4" s="465"/>
      <c r="E4" s="465"/>
      <c r="F4" s="465"/>
      <c r="G4" s="465"/>
      <c r="J4" s="38"/>
      <c r="K4" s="38"/>
    </row>
    <row r="5" spans="1:11" ht="2.25" customHeight="1" x14ac:dyDescent="0.5"/>
    <row r="6" spans="1:11" ht="24" x14ac:dyDescent="0.55000000000000004">
      <c r="A6" s="96" t="s">
        <v>341</v>
      </c>
      <c r="B6" s="73"/>
      <c r="C6" s="73"/>
      <c r="D6" s="20"/>
      <c r="E6" s="27"/>
      <c r="F6" s="20"/>
      <c r="G6" s="20"/>
    </row>
    <row r="7" spans="1:11" ht="24" x14ac:dyDescent="0.55000000000000004">
      <c r="A7" s="79" t="s">
        <v>155</v>
      </c>
      <c r="B7" s="203" t="s">
        <v>34</v>
      </c>
      <c r="C7" s="204" t="s">
        <v>37</v>
      </c>
      <c r="D7" s="79" t="s">
        <v>156</v>
      </c>
      <c r="E7" s="79" t="s">
        <v>36</v>
      </c>
      <c r="F7" s="79" t="s">
        <v>157</v>
      </c>
      <c r="G7" s="79" t="s">
        <v>58</v>
      </c>
      <c r="H7" s="39" t="s">
        <v>192</v>
      </c>
    </row>
    <row r="8" spans="1:11" ht="24.75" x14ac:dyDescent="0.6">
      <c r="A8" s="205" t="s">
        <v>230</v>
      </c>
      <c r="B8" s="22" t="s">
        <v>161</v>
      </c>
      <c r="C8" s="22" t="s">
        <v>161</v>
      </c>
      <c r="D8" s="205" t="s">
        <v>21</v>
      </c>
      <c r="E8" s="270" t="s">
        <v>448</v>
      </c>
      <c r="F8" s="205" t="s">
        <v>449</v>
      </c>
      <c r="G8" s="75">
        <v>7200</v>
      </c>
    </row>
    <row r="9" spans="1:11" ht="24" x14ac:dyDescent="0.55000000000000004">
      <c r="A9" s="206" t="s">
        <v>230</v>
      </c>
      <c r="B9" s="25" t="s">
        <v>35</v>
      </c>
      <c r="C9" s="25" t="s">
        <v>200</v>
      </c>
      <c r="D9" s="206" t="s">
        <v>21</v>
      </c>
      <c r="E9" s="206" t="s">
        <v>199</v>
      </c>
      <c r="F9" s="206"/>
      <c r="G9" s="70">
        <v>36000</v>
      </c>
    </row>
    <row r="10" spans="1:11" ht="24" x14ac:dyDescent="0.55000000000000004">
      <c r="A10" s="207"/>
      <c r="B10" s="29"/>
      <c r="C10" s="29"/>
      <c r="D10" s="207"/>
      <c r="E10" s="207"/>
      <c r="F10" s="207"/>
      <c r="G10" s="192"/>
    </row>
    <row r="11" spans="1:11" ht="24" x14ac:dyDescent="0.55000000000000004">
      <c r="A11" s="462" t="s">
        <v>198</v>
      </c>
      <c r="B11" s="463"/>
      <c r="C11" s="463"/>
      <c r="D11" s="463"/>
      <c r="E11" s="463"/>
      <c r="F11" s="464"/>
      <c r="G11" s="208">
        <f>SUM(G8:G9)</f>
        <v>43200</v>
      </c>
      <c r="I11" s="38"/>
    </row>
    <row r="12" spans="1:11" ht="24" x14ac:dyDescent="0.55000000000000004">
      <c r="A12" s="264"/>
      <c r="B12" s="264"/>
      <c r="C12" s="264"/>
      <c r="D12" s="264"/>
      <c r="E12" s="264"/>
      <c r="F12" s="264"/>
      <c r="G12" s="272"/>
      <c r="I12" s="38"/>
    </row>
    <row r="13" spans="1:11" ht="24" x14ac:dyDescent="0.55000000000000004">
      <c r="A13" s="264"/>
      <c r="B13" s="264"/>
      <c r="C13" s="264"/>
      <c r="D13" s="264"/>
      <c r="E13" s="264"/>
      <c r="F13" s="264"/>
      <c r="G13" s="272"/>
      <c r="I13" s="38"/>
    </row>
    <row r="14" spans="1:11" ht="24" x14ac:dyDescent="0.55000000000000004">
      <c r="A14" s="264"/>
      <c r="B14" s="264"/>
      <c r="C14" s="264"/>
      <c r="D14" s="264"/>
      <c r="E14" s="264"/>
      <c r="F14" s="264"/>
      <c r="G14" s="272"/>
      <c r="I14" s="38"/>
    </row>
    <row r="15" spans="1:11" ht="24" x14ac:dyDescent="0.55000000000000004">
      <c r="A15" s="264"/>
      <c r="B15" s="264"/>
      <c r="C15" s="264"/>
      <c r="D15" s="264"/>
      <c r="E15" s="264"/>
      <c r="F15" s="264"/>
      <c r="G15" s="272"/>
      <c r="I15" s="38"/>
    </row>
    <row r="16" spans="1:11" ht="24" x14ac:dyDescent="0.55000000000000004">
      <c r="A16" s="264"/>
      <c r="B16" s="264"/>
      <c r="C16" s="264"/>
      <c r="D16" s="264"/>
      <c r="E16" s="264"/>
      <c r="F16" s="264"/>
      <c r="G16" s="272"/>
      <c r="I16" s="38"/>
    </row>
    <row r="17" spans="1:10" ht="24" x14ac:dyDescent="0.55000000000000004">
      <c r="A17" s="264"/>
      <c r="B17" s="264"/>
      <c r="C17" s="264"/>
      <c r="D17" s="264"/>
      <c r="E17" s="264"/>
      <c r="F17" s="264"/>
      <c r="G17" s="272"/>
      <c r="I17" s="38"/>
    </row>
    <row r="18" spans="1:10" ht="24" x14ac:dyDescent="0.55000000000000004">
      <c r="A18" s="264"/>
      <c r="B18" s="264"/>
      <c r="C18" s="264"/>
      <c r="D18" s="264"/>
      <c r="E18" s="264"/>
      <c r="F18" s="264"/>
      <c r="G18" s="272"/>
      <c r="I18" s="38"/>
    </row>
    <row r="19" spans="1:10" ht="24" x14ac:dyDescent="0.55000000000000004">
      <c r="A19" s="264"/>
      <c r="B19" s="264"/>
      <c r="C19" s="264"/>
      <c r="D19" s="264"/>
      <c r="E19" s="264"/>
      <c r="F19" s="264"/>
      <c r="G19" s="272"/>
      <c r="I19" s="38"/>
    </row>
    <row r="20" spans="1:10" ht="24" x14ac:dyDescent="0.55000000000000004">
      <c r="A20" s="264"/>
      <c r="B20" s="264"/>
      <c r="C20" s="264"/>
      <c r="D20" s="264"/>
      <c r="E20" s="264"/>
      <c r="F20" s="264"/>
      <c r="G20" s="272"/>
      <c r="I20" s="38"/>
    </row>
    <row r="21" spans="1:10" ht="24" x14ac:dyDescent="0.55000000000000004">
      <c r="A21" s="264"/>
      <c r="B21" s="264"/>
      <c r="C21" s="264"/>
      <c r="D21" s="264"/>
      <c r="E21" s="264"/>
      <c r="F21" s="264"/>
      <c r="G21" s="272"/>
      <c r="I21" s="38"/>
    </row>
    <row r="22" spans="1:10" ht="24" x14ac:dyDescent="0.55000000000000004">
      <c r="A22" s="264"/>
      <c r="B22" s="264"/>
      <c r="C22" s="264"/>
      <c r="D22" s="264"/>
      <c r="E22" s="264"/>
      <c r="F22" s="264"/>
      <c r="G22" s="272"/>
      <c r="I22" s="38"/>
    </row>
    <row r="23" spans="1:10" ht="24" x14ac:dyDescent="0.55000000000000004">
      <c r="A23" s="264"/>
      <c r="B23" s="264"/>
      <c r="C23" s="264"/>
      <c r="D23" s="264"/>
      <c r="E23" s="264"/>
      <c r="F23" s="264"/>
      <c r="G23" s="272"/>
      <c r="I23" s="38"/>
    </row>
    <row r="24" spans="1:10" ht="24" x14ac:dyDescent="0.55000000000000004">
      <c r="A24" s="264"/>
      <c r="B24" s="264"/>
      <c r="C24" s="264"/>
      <c r="D24" s="264"/>
      <c r="E24" s="264"/>
      <c r="F24" s="264"/>
      <c r="G24" s="272"/>
      <c r="I24" s="38"/>
    </row>
    <row r="25" spans="1:10" ht="24" x14ac:dyDescent="0.55000000000000004">
      <c r="A25" s="264"/>
      <c r="B25" s="264"/>
      <c r="C25" s="264"/>
      <c r="D25" s="264"/>
      <c r="E25" s="264"/>
      <c r="F25" s="264"/>
      <c r="G25" s="272"/>
      <c r="I25" s="38"/>
    </row>
    <row r="26" spans="1:10" ht="24" x14ac:dyDescent="0.55000000000000004">
      <c r="A26" s="264"/>
      <c r="B26" s="264"/>
      <c r="C26" s="264"/>
      <c r="D26" s="264"/>
      <c r="E26" s="264"/>
      <c r="F26" s="264"/>
      <c r="G26" s="272"/>
      <c r="I26" s="38"/>
    </row>
    <row r="27" spans="1:10" ht="24" x14ac:dyDescent="0.55000000000000004">
      <c r="A27" s="264"/>
      <c r="B27" s="264"/>
      <c r="C27" s="264"/>
      <c r="D27" s="264"/>
      <c r="E27" s="264"/>
      <c r="F27" s="264"/>
      <c r="G27" s="272"/>
      <c r="I27" s="38"/>
    </row>
    <row r="28" spans="1:10" ht="24" x14ac:dyDescent="0.55000000000000004">
      <c r="A28" s="264"/>
      <c r="B28" s="264"/>
      <c r="C28" s="264"/>
      <c r="D28" s="264"/>
      <c r="E28" s="264"/>
      <c r="F28" s="264"/>
      <c r="G28" s="272"/>
      <c r="I28" s="38"/>
    </row>
    <row r="29" spans="1:10" ht="24" x14ac:dyDescent="0.55000000000000004">
      <c r="A29" s="309"/>
      <c r="B29" s="309"/>
      <c r="C29" s="309"/>
      <c r="D29" s="309"/>
      <c r="E29" s="309"/>
      <c r="F29" s="309"/>
      <c r="G29" s="272"/>
      <c r="I29" s="38"/>
    </row>
    <row r="30" spans="1:10" ht="24" x14ac:dyDescent="0.55000000000000004">
      <c r="A30" s="466"/>
      <c r="B30" s="466"/>
      <c r="C30" s="466"/>
      <c r="D30" s="466"/>
      <c r="E30" s="466"/>
      <c r="F30" s="466"/>
      <c r="G30" s="38"/>
      <c r="I30" s="38"/>
    </row>
    <row r="31" spans="1:10" x14ac:dyDescent="0.5">
      <c r="A31" s="311"/>
      <c r="B31" s="69"/>
      <c r="C31" s="69"/>
      <c r="D31" s="38"/>
      <c r="E31" s="311"/>
      <c r="F31" s="38"/>
      <c r="G31" s="38"/>
      <c r="I31" s="38"/>
    </row>
    <row r="32" spans="1:10" ht="24.75" x14ac:dyDescent="0.6">
      <c r="A32" s="461"/>
      <c r="B32" s="461"/>
      <c r="C32" s="461"/>
      <c r="D32" s="461"/>
      <c r="E32" s="461"/>
      <c r="F32" s="461"/>
      <c r="G32" s="87"/>
      <c r="H32" s="20"/>
      <c r="I32" s="38"/>
      <c r="J32" s="38"/>
    </row>
    <row r="33" spans="1:10" ht="24.75" x14ac:dyDescent="0.6">
      <c r="A33" s="461"/>
      <c r="B33" s="461"/>
      <c r="C33" s="461"/>
      <c r="D33" s="461"/>
      <c r="E33" s="461"/>
      <c r="F33" s="461"/>
      <c r="G33" s="87"/>
      <c r="H33" s="20"/>
      <c r="I33" s="38"/>
      <c r="J33" s="38"/>
    </row>
    <row r="34" spans="1:10" ht="24.75" x14ac:dyDescent="0.6">
      <c r="A34" s="461"/>
      <c r="B34" s="461"/>
      <c r="C34" s="461"/>
      <c r="D34" s="461"/>
      <c r="E34" s="461"/>
      <c r="F34" s="461"/>
      <c r="G34" s="87"/>
      <c r="H34" s="20"/>
      <c r="I34" s="38"/>
      <c r="J34" s="38"/>
    </row>
    <row r="35" spans="1:10" ht="12" customHeight="1" x14ac:dyDescent="0.6">
      <c r="A35" s="294"/>
      <c r="B35" s="300"/>
      <c r="C35" s="300"/>
      <c r="D35" s="319"/>
      <c r="E35" s="294"/>
      <c r="F35" s="319"/>
      <c r="G35" s="87"/>
      <c r="H35" s="20"/>
      <c r="I35" s="38"/>
      <c r="J35" s="38"/>
    </row>
    <row r="36" spans="1:10" ht="24.75" x14ac:dyDescent="0.6">
      <c r="A36" s="342"/>
      <c r="B36" s="300"/>
      <c r="C36" s="300"/>
      <c r="D36" s="319"/>
      <c r="E36" s="294"/>
      <c r="F36" s="319"/>
      <c r="G36" s="87"/>
      <c r="H36" s="20"/>
      <c r="I36" s="38"/>
      <c r="J36" s="38"/>
    </row>
    <row r="37" spans="1:10" ht="24.75" x14ac:dyDescent="0.6">
      <c r="A37" s="343"/>
      <c r="B37" s="300"/>
      <c r="C37" s="300"/>
      <c r="D37" s="304"/>
      <c r="E37" s="294"/>
      <c r="F37" s="291"/>
      <c r="G37" s="87"/>
      <c r="H37" s="20"/>
      <c r="I37" s="38"/>
      <c r="J37" s="38"/>
    </row>
    <row r="38" spans="1:10" s="20" customFormat="1" ht="24.75" x14ac:dyDescent="0.6">
      <c r="A38" s="294"/>
      <c r="B38" s="300"/>
      <c r="C38" s="300"/>
      <c r="D38" s="344"/>
      <c r="E38" s="294"/>
      <c r="F38" s="319"/>
      <c r="G38" s="87"/>
      <c r="I38" s="87"/>
      <c r="J38" s="87"/>
    </row>
    <row r="39" spans="1:10" s="20" customFormat="1" ht="24.75" x14ac:dyDescent="0.6">
      <c r="A39" s="292"/>
      <c r="B39" s="300"/>
      <c r="C39" s="300"/>
      <c r="D39" s="304"/>
      <c r="E39" s="294"/>
      <c r="F39" s="304"/>
      <c r="G39" s="87"/>
      <c r="I39" s="87"/>
      <c r="J39" s="87"/>
    </row>
    <row r="40" spans="1:10" s="20" customFormat="1" ht="24.75" x14ac:dyDescent="0.6">
      <c r="A40" s="292"/>
      <c r="B40" s="300"/>
      <c r="C40" s="300"/>
      <c r="D40" s="304"/>
      <c r="E40" s="294"/>
      <c r="F40" s="304"/>
      <c r="G40" s="87"/>
      <c r="I40" s="87"/>
      <c r="J40" s="87"/>
    </row>
    <row r="41" spans="1:10" s="20" customFormat="1" ht="24.75" x14ac:dyDescent="0.6">
      <c r="A41" s="293"/>
      <c r="B41" s="345"/>
      <c r="C41" s="345"/>
      <c r="D41" s="344"/>
      <c r="E41" s="294"/>
      <c r="F41" s="304"/>
      <c r="G41" s="87"/>
      <c r="I41" s="87"/>
      <c r="J41" s="87"/>
    </row>
    <row r="42" spans="1:10" s="20" customFormat="1" ht="24.75" x14ac:dyDescent="0.6">
      <c r="A42" s="293"/>
      <c r="B42" s="345"/>
      <c r="C42" s="345"/>
      <c r="D42" s="344"/>
      <c r="E42" s="294"/>
      <c r="F42" s="304"/>
      <c r="G42" s="87"/>
      <c r="I42" s="87"/>
      <c r="J42" s="87"/>
    </row>
    <row r="43" spans="1:10" s="20" customFormat="1" ht="24.75" x14ac:dyDescent="0.6">
      <c r="A43" s="293"/>
      <c r="B43" s="345"/>
      <c r="C43" s="345"/>
      <c r="D43" s="344"/>
      <c r="E43" s="294"/>
      <c r="F43" s="304"/>
      <c r="G43" s="87"/>
      <c r="I43" s="87"/>
      <c r="J43" s="87"/>
    </row>
    <row r="44" spans="1:10" s="20" customFormat="1" ht="24.75" x14ac:dyDescent="0.6">
      <c r="A44" s="293"/>
      <c r="B44" s="345"/>
      <c r="C44" s="345"/>
      <c r="D44" s="344"/>
      <c r="E44" s="294"/>
      <c r="F44" s="304"/>
      <c r="G44" s="87"/>
      <c r="I44" s="87"/>
      <c r="J44" s="87"/>
    </row>
    <row r="45" spans="1:10" s="20" customFormat="1" ht="24.75" x14ac:dyDescent="0.6">
      <c r="A45" s="293"/>
      <c r="B45" s="345"/>
      <c r="C45" s="345"/>
      <c r="D45" s="344"/>
      <c r="E45" s="294"/>
      <c r="F45" s="304"/>
      <c r="G45" s="87"/>
      <c r="I45" s="87"/>
      <c r="J45" s="87"/>
    </row>
    <row r="46" spans="1:10" s="20" customFormat="1" ht="24.75" x14ac:dyDescent="0.6">
      <c r="A46" s="319"/>
      <c r="B46" s="218"/>
      <c r="C46" s="219"/>
      <c r="D46" s="220"/>
      <c r="E46" s="294"/>
      <c r="F46" s="346"/>
      <c r="G46" s="87"/>
      <c r="I46" s="87"/>
      <c r="J46" s="87"/>
    </row>
    <row r="47" spans="1:10" s="20" customFormat="1" ht="24.75" x14ac:dyDescent="0.6">
      <c r="A47" s="292"/>
      <c r="B47" s="300"/>
      <c r="C47" s="300"/>
      <c r="D47" s="304"/>
      <c r="E47" s="294"/>
      <c r="F47" s="304"/>
      <c r="G47" s="87"/>
      <c r="I47" s="87"/>
      <c r="J47" s="87"/>
    </row>
    <row r="48" spans="1:10" s="20" customFormat="1" ht="24.75" x14ac:dyDescent="0.6">
      <c r="A48" s="347"/>
      <c r="B48" s="218"/>
      <c r="C48" s="218"/>
      <c r="D48" s="277"/>
      <c r="E48" s="87"/>
      <c r="F48" s="304"/>
      <c r="G48" s="87"/>
      <c r="I48" s="87"/>
      <c r="J48" s="87"/>
    </row>
    <row r="49" spans="1:10" s="20" customFormat="1" ht="27" x14ac:dyDescent="0.75">
      <c r="A49" s="319"/>
      <c r="B49" s="348"/>
      <c r="C49" s="319"/>
      <c r="D49" s="349"/>
      <c r="E49" s="294"/>
      <c r="F49" s="350"/>
      <c r="G49" s="87"/>
      <c r="H49" s="33"/>
      <c r="I49" s="87"/>
      <c r="J49" s="87"/>
    </row>
    <row r="50" spans="1:10" s="20" customFormat="1" ht="24.75" x14ac:dyDescent="0.6">
      <c r="A50" s="294"/>
      <c r="B50" s="300"/>
      <c r="C50" s="300"/>
      <c r="D50" s="319"/>
      <c r="E50" s="294"/>
      <c r="F50" s="319"/>
      <c r="G50" s="87"/>
      <c r="I50" s="87"/>
      <c r="J50" s="87"/>
    </row>
    <row r="51" spans="1:10" s="20" customFormat="1" ht="24.75" x14ac:dyDescent="0.6">
      <c r="A51" s="294"/>
      <c r="B51" s="300"/>
      <c r="C51" s="300"/>
      <c r="D51" s="319"/>
      <c r="E51" s="294"/>
      <c r="F51" s="319"/>
      <c r="G51" s="87"/>
      <c r="I51" s="87"/>
      <c r="J51" s="87"/>
    </row>
    <row r="52" spans="1:10" s="20" customFormat="1" ht="24.75" x14ac:dyDescent="0.6">
      <c r="A52" s="294"/>
      <c r="B52" s="300"/>
      <c r="C52" s="300"/>
      <c r="D52" s="319"/>
      <c r="E52" s="294"/>
      <c r="F52" s="319"/>
      <c r="G52" s="87"/>
      <c r="I52" s="87"/>
      <c r="J52" s="87"/>
    </row>
    <row r="53" spans="1:10" s="20" customFormat="1" ht="24.75" x14ac:dyDescent="0.6">
      <c r="A53" s="294"/>
      <c r="B53" s="300"/>
      <c r="C53" s="300"/>
      <c r="D53" s="319"/>
      <c r="E53" s="294"/>
      <c r="F53" s="319"/>
      <c r="G53" s="87"/>
      <c r="I53" s="87"/>
      <c r="J53" s="87"/>
    </row>
    <row r="54" spans="1:10" s="20" customFormat="1" ht="24.75" x14ac:dyDescent="0.6">
      <c r="A54" s="294"/>
      <c r="B54" s="351"/>
      <c r="C54" s="300"/>
      <c r="D54" s="319"/>
      <c r="E54" s="294"/>
      <c r="F54" s="319"/>
      <c r="G54" s="87"/>
      <c r="I54" s="87"/>
      <c r="J54" s="87"/>
    </row>
    <row r="55" spans="1:10" s="20" customFormat="1" ht="24.75" x14ac:dyDescent="0.6">
      <c r="A55" s="294"/>
      <c r="B55" s="300"/>
      <c r="C55" s="300"/>
      <c r="D55" s="319"/>
      <c r="E55" s="295"/>
      <c r="F55" s="319"/>
      <c r="G55" s="87"/>
      <c r="I55" s="87"/>
      <c r="J55" s="87"/>
    </row>
    <row r="56" spans="1:10" ht="24" x14ac:dyDescent="0.55000000000000004">
      <c r="A56" s="165"/>
      <c r="B56" s="98"/>
      <c r="C56" s="98"/>
      <c r="D56" s="87"/>
      <c r="E56" s="165"/>
      <c r="F56" s="87"/>
      <c r="G56" s="87"/>
      <c r="H56" s="20"/>
      <c r="I56" s="38"/>
      <c r="J56" s="38"/>
    </row>
    <row r="57" spans="1:10" ht="24" x14ac:dyDescent="0.55000000000000004">
      <c r="A57" s="165"/>
      <c r="B57" s="98"/>
      <c r="C57" s="352"/>
      <c r="D57" s="87"/>
      <c r="E57" s="165"/>
      <c r="F57" s="87"/>
      <c r="G57" s="87"/>
      <c r="H57" s="20"/>
      <c r="I57" s="38"/>
      <c r="J57" s="38"/>
    </row>
    <row r="58" spans="1:10" ht="24" x14ac:dyDescent="0.55000000000000004">
      <c r="A58" s="165"/>
      <c r="B58" s="98"/>
      <c r="C58" s="98"/>
      <c r="D58" s="87"/>
      <c r="E58" s="165"/>
      <c r="F58" s="87"/>
      <c r="G58" s="87"/>
      <c r="H58" s="20"/>
      <c r="I58" s="38"/>
      <c r="J58" s="38"/>
    </row>
    <row r="59" spans="1:10" s="20" customFormat="1" ht="24" x14ac:dyDescent="0.55000000000000004">
      <c r="A59" s="469"/>
      <c r="B59" s="469"/>
      <c r="C59" s="469"/>
      <c r="D59" s="469"/>
      <c r="E59" s="469"/>
      <c r="F59" s="469"/>
      <c r="G59" s="353"/>
      <c r="H59" s="231"/>
      <c r="I59" s="87"/>
      <c r="J59" s="87"/>
    </row>
    <row r="60" spans="1:10" ht="24" x14ac:dyDescent="0.55000000000000004">
      <c r="A60" s="469"/>
      <c r="B60" s="469"/>
      <c r="C60" s="469"/>
      <c r="D60" s="469"/>
      <c r="E60" s="469"/>
      <c r="F60" s="469"/>
      <c r="G60" s="353"/>
      <c r="H60" s="231"/>
    </row>
    <row r="61" spans="1:10" ht="24" x14ac:dyDescent="0.55000000000000004">
      <c r="A61" s="469"/>
      <c r="B61" s="469"/>
      <c r="C61" s="469"/>
      <c r="D61" s="469"/>
      <c r="E61" s="469"/>
      <c r="F61" s="469"/>
      <c r="G61" s="353"/>
      <c r="H61" s="231"/>
    </row>
    <row r="62" spans="1:10" ht="23.25" customHeight="1" x14ac:dyDescent="0.6">
      <c r="A62" s="342"/>
      <c r="B62" s="219"/>
      <c r="C62" s="219"/>
      <c r="D62" s="219"/>
      <c r="E62" s="219"/>
      <c r="F62" s="222"/>
      <c r="G62" s="296"/>
      <c r="H62" s="76"/>
    </row>
    <row r="63" spans="1:10" s="20" customFormat="1" ht="21" customHeight="1" x14ac:dyDescent="0.55000000000000004">
      <c r="A63" s="219"/>
      <c r="B63" s="468"/>
      <c r="C63" s="468"/>
      <c r="D63" s="220"/>
      <c r="E63" s="220"/>
      <c r="F63" s="220"/>
      <c r="G63" s="296"/>
      <c r="H63" s="76"/>
    </row>
    <row r="64" spans="1:10" s="20" customFormat="1" ht="24" x14ac:dyDescent="0.55000000000000004">
      <c r="A64" s="219"/>
      <c r="B64" s="218"/>
      <c r="C64" s="218"/>
      <c r="D64" s="222"/>
      <c r="E64" s="222"/>
      <c r="F64" s="220"/>
      <c r="G64" s="296"/>
      <c r="H64" s="76"/>
    </row>
    <row r="65" spans="1:8" s="20" customFormat="1" ht="24" x14ac:dyDescent="0.55000000000000004">
      <c r="A65" s="219"/>
      <c r="B65" s="297"/>
      <c r="C65" s="297"/>
      <c r="D65" s="277"/>
      <c r="E65" s="277"/>
      <c r="F65" s="354"/>
      <c r="G65" s="296"/>
      <c r="H65" s="76"/>
    </row>
    <row r="66" spans="1:8" s="20" customFormat="1" ht="24" x14ac:dyDescent="0.55000000000000004">
      <c r="A66" s="219"/>
      <c r="B66" s="297"/>
      <c r="C66" s="218"/>
      <c r="D66" s="220"/>
      <c r="E66" s="222"/>
      <c r="F66" s="220"/>
      <c r="G66" s="296"/>
      <c r="H66" s="76"/>
    </row>
    <row r="67" spans="1:8" s="20" customFormat="1" ht="24" x14ac:dyDescent="0.55000000000000004">
      <c r="A67" s="219"/>
      <c r="B67" s="297"/>
      <c r="C67" s="218"/>
      <c r="D67" s="219"/>
      <c r="E67" s="220"/>
      <c r="F67" s="303"/>
      <c r="G67" s="296"/>
      <c r="H67" s="76"/>
    </row>
    <row r="68" spans="1:8" s="20" customFormat="1" ht="24" x14ac:dyDescent="0.55000000000000004">
      <c r="A68" s="219"/>
      <c r="B68" s="297"/>
      <c r="C68" s="218"/>
      <c r="D68" s="221"/>
      <c r="E68" s="277"/>
      <c r="F68" s="277"/>
      <c r="G68" s="296"/>
      <c r="H68" s="76"/>
    </row>
    <row r="69" spans="1:8" s="20" customFormat="1" ht="24" x14ac:dyDescent="0.55000000000000004">
      <c r="A69" s="219"/>
      <c r="B69" s="297"/>
      <c r="C69" s="218"/>
      <c r="D69" s="221"/>
      <c r="E69" s="277"/>
      <c r="F69" s="277"/>
      <c r="G69" s="296"/>
      <c r="H69" s="76"/>
    </row>
    <row r="70" spans="1:8" s="20" customFormat="1" ht="24" x14ac:dyDescent="0.55000000000000004">
      <c r="A70" s="219"/>
      <c r="B70" s="297"/>
      <c r="C70" s="218"/>
      <c r="D70" s="221"/>
      <c r="E70" s="277"/>
      <c r="F70" s="277"/>
      <c r="G70" s="296"/>
      <c r="H70" s="76"/>
    </row>
    <row r="71" spans="1:8" s="20" customFormat="1" ht="24" x14ac:dyDescent="0.55000000000000004">
      <c r="A71" s="219"/>
      <c r="B71" s="219"/>
      <c r="C71" s="219"/>
      <c r="D71" s="222"/>
      <c r="E71" s="220"/>
      <c r="F71" s="220"/>
      <c r="G71" s="296"/>
      <c r="H71" s="76"/>
    </row>
    <row r="72" spans="1:8" s="20" customFormat="1" ht="24" x14ac:dyDescent="0.55000000000000004">
      <c r="A72" s="219"/>
      <c r="B72" s="219"/>
      <c r="C72" s="219"/>
      <c r="D72" s="222"/>
      <c r="E72" s="220"/>
      <c r="F72" s="220"/>
      <c r="G72" s="296"/>
      <c r="H72" s="76"/>
    </row>
    <row r="73" spans="1:8" s="20" customFormat="1" ht="2.25" customHeight="1" x14ac:dyDescent="0.55000000000000004">
      <c r="A73" s="219"/>
      <c r="B73" s="219"/>
      <c r="C73" s="219"/>
      <c r="D73" s="220"/>
      <c r="E73" s="220"/>
      <c r="F73" s="220"/>
      <c r="G73" s="296"/>
      <c r="H73" s="76"/>
    </row>
    <row r="74" spans="1:8" s="20" customFormat="1" ht="24" x14ac:dyDescent="0.55000000000000004">
      <c r="A74" s="219"/>
      <c r="B74" s="298"/>
      <c r="C74" s="299"/>
      <c r="D74" s="220"/>
      <c r="E74" s="220"/>
      <c r="F74" s="220"/>
      <c r="G74" s="296"/>
      <c r="H74" s="76"/>
    </row>
    <row r="75" spans="1:8" s="20" customFormat="1" ht="24.75" x14ac:dyDescent="0.6">
      <c r="A75" s="219"/>
      <c r="B75" s="219"/>
      <c r="C75" s="300"/>
      <c r="D75" s="219"/>
      <c r="E75" s="301"/>
      <c r="F75" s="220"/>
      <c r="G75" s="296"/>
      <c r="H75" s="76"/>
    </row>
    <row r="76" spans="1:8" s="20" customFormat="1" ht="24" x14ac:dyDescent="0.55000000000000004">
      <c r="A76" s="219"/>
      <c r="B76" s="219"/>
      <c r="C76" s="219"/>
      <c r="D76" s="302"/>
      <c r="E76" s="220"/>
      <c r="F76" s="87"/>
      <c r="G76" s="296"/>
      <c r="H76" s="76"/>
    </row>
    <row r="77" spans="1:8" ht="24" x14ac:dyDescent="0.55000000000000004">
      <c r="A77" s="219"/>
      <c r="B77" s="219"/>
      <c r="C77" s="219"/>
      <c r="D77" s="302"/>
      <c r="E77" s="220"/>
      <c r="F77" s="87"/>
      <c r="G77" s="296"/>
      <c r="H77" s="76"/>
    </row>
    <row r="78" spans="1:8" ht="24" x14ac:dyDescent="0.55000000000000004">
      <c r="A78" s="219"/>
      <c r="B78" s="219"/>
      <c r="C78" s="219"/>
      <c r="D78" s="302"/>
      <c r="E78" s="220"/>
      <c r="F78" s="87"/>
      <c r="G78" s="296"/>
      <c r="H78" s="76"/>
    </row>
    <row r="79" spans="1:8" ht="24" x14ac:dyDescent="0.55000000000000004">
      <c r="A79" s="219"/>
      <c r="B79" s="219"/>
      <c r="C79" s="219"/>
      <c r="D79" s="302"/>
      <c r="E79" s="220"/>
      <c r="F79" s="87"/>
      <c r="G79" s="296"/>
      <c r="H79" s="76"/>
    </row>
    <row r="80" spans="1:8" ht="24" x14ac:dyDescent="0.55000000000000004">
      <c r="A80" s="219"/>
      <c r="B80" s="219"/>
      <c r="C80" s="219"/>
      <c r="D80" s="302"/>
      <c r="E80" s="220"/>
      <c r="F80" s="87"/>
      <c r="G80" s="296"/>
      <c r="H80" s="76"/>
    </row>
    <row r="81" spans="1:10" ht="24" x14ac:dyDescent="0.55000000000000004">
      <c r="A81" s="219"/>
      <c r="B81" s="219"/>
      <c r="C81" s="219"/>
      <c r="D81" s="302"/>
      <c r="E81" s="220"/>
      <c r="F81" s="87"/>
      <c r="G81" s="296"/>
      <c r="H81" s="76"/>
    </row>
    <row r="82" spans="1:10" s="20" customFormat="1" ht="24.75" x14ac:dyDescent="0.6">
      <c r="A82" s="355"/>
      <c r="B82" s="345"/>
      <c r="C82" s="345"/>
      <c r="D82" s="356"/>
      <c r="E82" s="357"/>
      <c r="F82" s="319"/>
      <c r="G82" s="87"/>
      <c r="I82" s="87"/>
      <c r="J82" s="87"/>
    </row>
    <row r="83" spans="1:10" s="20" customFormat="1" ht="24.75" x14ac:dyDescent="0.6">
      <c r="A83" s="355"/>
      <c r="B83" s="345"/>
      <c r="C83" s="345"/>
      <c r="D83" s="356"/>
      <c r="E83" s="357"/>
      <c r="F83" s="319"/>
      <c r="G83" s="87"/>
      <c r="I83" s="87"/>
      <c r="J83" s="87"/>
    </row>
    <row r="84" spans="1:10" ht="24" x14ac:dyDescent="0.55000000000000004">
      <c r="A84" s="219"/>
      <c r="B84" s="219"/>
      <c r="C84" s="219"/>
      <c r="D84" s="302"/>
      <c r="E84" s="220"/>
      <c r="F84" s="87"/>
      <c r="G84" s="296"/>
      <c r="H84" s="76"/>
    </row>
    <row r="85" spans="1:10" ht="24.75" x14ac:dyDescent="0.6">
      <c r="A85" s="358"/>
      <c r="B85" s="223"/>
      <c r="C85" s="223"/>
      <c r="D85" s="224"/>
      <c r="E85" s="224"/>
      <c r="F85" s="273"/>
      <c r="G85" s="224"/>
      <c r="H85" s="225"/>
    </row>
    <row r="86" spans="1:10" ht="24.75" x14ac:dyDescent="0.6">
      <c r="A86" s="358"/>
      <c r="B86" s="223"/>
      <c r="C86" s="223"/>
      <c r="D86" s="224"/>
      <c r="E86" s="224"/>
      <c r="F86" s="223"/>
      <c r="G86" s="224"/>
      <c r="H86" s="225"/>
    </row>
    <row r="87" spans="1:10" ht="27" x14ac:dyDescent="0.75">
      <c r="A87" s="224"/>
      <c r="B87" s="223"/>
      <c r="C87" s="226"/>
      <c r="D87" s="224"/>
      <c r="E87" s="224"/>
      <c r="F87" s="223"/>
      <c r="G87" s="224"/>
      <c r="H87" s="225"/>
    </row>
    <row r="88" spans="1:10" ht="24.75" x14ac:dyDescent="0.6">
      <c r="A88" s="224"/>
      <c r="B88" s="223"/>
      <c r="C88" s="223"/>
      <c r="D88" s="224"/>
      <c r="E88" s="224"/>
      <c r="F88" s="223"/>
      <c r="G88" s="224"/>
      <c r="H88" s="225"/>
    </row>
    <row r="89" spans="1:10" ht="27" x14ac:dyDescent="0.75">
      <c r="A89" s="358"/>
      <c r="B89" s="223"/>
      <c r="C89" s="227"/>
      <c r="D89" s="224"/>
      <c r="E89" s="224"/>
      <c r="F89" s="273"/>
      <c r="G89" s="224"/>
      <c r="H89" s="225"/>
    </row>
    <row r="90" spans="1:10" ht="27" x14ac:dyDescent="0.75">
      <c r="A90" s="358"/>
      <c r="B90" s="223"/>
      <c r="C90" s="227"/>
      <c r="D90" s="224"/>
      <c r="E90" s="224"/>
      <c r="F90" s="273"/>
      <c r="G90" s="224"/>
      <c r="H90" s="225"/>
    </row>
    <row r="91" spans="1:10" ht="27" x14ac:dyDescent="0.75">
      <c r="A91" s="358"/>
      <c r="B91" s="223"/>
      <c r="C91" s="227"/>
      <c r="D91" s="224"/>
      <c r="E91" s="224"/>
      <c r="F91" s="273"/>
      <c r="G91" s="224"/>
      <c r="H91" s="225"/>
    </row>
    <row r="92" spans="1:10" ht="27" x14ac:dyDescent="0.75">
      <c r="A92" s="358"/>
      <c r="B92" s="223"/>
      <c r="C92" s="227"/>
      <c r="D92" s="224"/>
      <c r="E92" s="224"/>
      <c r="F92" s="273"/>
      <c r="G92" s="358"/>
      <c r="H92" s="225"/>
    </row>
    <row r="93" spans="1:10" ht="27" x14ac:dyDescent="0.75">
      <c r="A93" s="359"/>
      <c r="B93" s="223"/>
      <c r="C93" s="227"/>
      <c r="D93" s="224"/>
      <c r="E93" s="224"/>
      <c r="F93" s="273"/>
      <c r="G93" s="358"/>
      <c r="H93" s="225"/>
    </row>
    <row r="94" spans="1:10" ht="27" x14ac:dyDescent="0.75">
      <c r="A94" s="358"/>
      <c r="B94" s="223"/>
      <c r="C94" s="227"/>
      <c r="D94" s="224"/>
      <c r="E94" s="224"/>
      <c r="F94" s="273"/>
      <c r="G94" s="358"/>
      <c r="H94" s="225"/>
    </row>
    <row r="95" spans="1:10" ht="24.75" x14ac:dyDescent="0.6">
      <c r="A95" s="360"/>
      <c r="B95" s="224"/>
      <c r="C95" s="224"/>
      <c r="D95" s="224"/>
      <c r="E95" s="224"/>
      <c r="F95" s="223"/>
      <c r="G95" s="358"/>
      <c r="H95" s="225"/>
    </row>
    <row r="96" spans="1:10" ht="24.75" x14ac:dyDescent="0.6">
      <c r="A96" s="360"/>
      <c r="B96" s="358"/>
      <c r="C96" s="224"/>
      <c r="D96" s="224"/>
      <c r="E96" s="224"/>
      <c r="F96" s="273"/>
      <c r="G96" s="358"/>
      <c r="H96" s="225"/>
    </row>
    <row r="97" spans="1:8" ht="9" customHeight="1" x14ac:dyDescent="0.6">
      <c r="A97" s="360"/>
      <c r="B97" s="358"/>
      <c r="C97" s="224"/>
      <c r="D97" s="224"/>
      <c r="E97" s="224"/>
      <c r="F97" s="273"/>
      <c r="G97" s="358"/>
      <c r="H97" s="225"/>
    </row>
    <row r="98" spans="1:8" ht="24.75" x14ac:dyDescent="0.6">
      <c r="A98" s="467"/>
      <c r="B98" s="467"/>
      <c r="C98" s="467"/>
      <c r="D98" s="467"/>
      <c r="E98" s="467"/>
      <c r="F98" s="467"/>
      <c r="G98" s="224"/>
      <c r="H98" s="225"/>
    </row>
    <row r="99" spans="1:8" ht="24.75" x14ac:dyDescent="0.6">
      <c r="A99" s="467"/>
      <c r="B99" s="467"/>
      <c r="C99" s="467"/>
      <c r="D99" s="467"/>
      <c r="E99" s="467"/>
      <c r="F99" s="467"/>
      <c r="G99" s="361"/>
      <c r="H99" s="228"/>
    </row>
    <row r="100" spans="1:8" ht="24.75" x14ac:dyDescent="0.6">
      <c r="A100" s="467"/>
      <c r="B100" s="467"/>
      <c r="C100" s="467"/>
      <c r="D100" s="467"/>
      <c r="E100" s="467"/>
      <c r="F100" s="467"/>
      <c r="G100" s="361"/>
      <c r="H100" s="228"/>
    </row>
    <row r="101" spans="1:8" ht="24.75" x14ac:dyDescent="0.6">
      <c r="A101" s="358"/>
      <c r="B101" s="273"/>
      <c r="C101" s="273"/>
      <c r="D101" s="358"/>
      <c r="E101" s="358"/>
      <c r="F101" s="358"/>
      <c r="G101" s="224"/>
      <c r="H101" s="225"/>
    </row>
    <row r="102" spans="1:8" ht="3.75" customHeight="1" x14ac:dyDescent="0.6">
      <c r="A102" s="358"/>
      <c r="B102" s="273"/>
      <c r="C102" s="273"/>
      <c r="D102" s="358"/>
      <c r="E102" s="358"/>
      <c r="F102" s="358"/>
      <c r="G102" s="224"/>
      <c r="H102" s="225"/>
    </row>
    <row r="103" spans="1:8" ht="24.75" x14ac:dyDescent="0.6">
      <c r="A103" s="467"/>
      <c r="B103" s="467"/>
      <c r="C103" s="467"/>
      <c r="D103" s="467"/>
      <c r="E103" s="467"/>
      <c r="F103" s="467"/>
      <c r="G103" s="361"/>
      <c r="H103" s="228"/>
    </row>
    <row r="104" spans="1:8" ht="24.75" x14ac:dyDescent="0.6">
      <c r="A104" s="467"/>
      <c r="B104" s="467"/>
      <c r="C104" s="467"/>
      <c r="D104" s="467"/>
      <c r="E104" s="467"/>
      <c r="F104" s="467"/>
      <c r="G104" s="361"/>
      <c r="H104" s="228"/>
    </row>
    <row r="105" spans="1:8" ht="24.75" x14ac:dyDescent="0.6">
      <c r="A105" s="467"/>
      <c r="B105" s="467"/>
      <c r="C105" s="467"/>
      <c r="D105" s="467"/>
      <c r="E105" s="467"/>
      <c r="F105" s="467"/>
      <c r="G105" s="361"/>
      <c r="H105" s="228"/>
    </row>
    <row r="106" spans="1:8" ht="24.75" x14ac:dyDescent="0.6">
      <c r="A106" s="263"/>
      <c r="B106" s="263"/>
      <c r="C106" s="263"/>
      <c r="D106" s="263"/>
      <c r="E106" s="263"/>
      <c r="F106" s="263"/>
      <c r="G106" s="228"/>
      <c r="H106" s="228"/>
    </row>
    <row r="107" spans="1:8" ht="24" x14ac:dyDescent="0.55000000000000004">
      <c r="A107" s="76"/>
      <c r="B107" s="76"/>
      <c r="C107" s="76"/>
      <c r="D107" s="76"/>
      <c r="E107" s="76"/>
      <c r="F107" s="76"/>
      <c r="G107" s="76"/>
      <c r="H107" s="76"/>
    </row>
    <row r="108" spans="1:8" ht="24" x14ac:dyDescent="0.55000000000000004">
      <c r="A108" s="76"/>
      <c r="B108" s="76"/>
      <c r="C108" s="76"/>
      <c r="D108" s="76"/>
      <c r="E108" s="76"/>
      <c r="F108" s="76"/>
      <c r="G108" s="76"/>
      <c r="H108" s="76"/>
    </row>
    <row r="109" spans="1:8" ht="24" x14ac:dyDescent="0.55000000000000004">
      <c r="A109" s="76"/>
      <c r="B109" s="76"/>
      <c r="C109" s="76"/>
      <c r="D109" s="76"/>
      <c r="E109" s="76"/>
      <c r="F109" s="76"/>
      <c r="G109" s="76"/>
      <c r="H109" s="76"/>
    </row>
  </sheetData>
  <mergeCells count="18">
    <mergeCell ref="A33:F33"/>
    <mergeCell ref="A34:F34"/>
    <mergeCell ref="A104:F104"/>
    <mergeCell ref="A105:F105"/>
    <mergeCell ref="B63:C63"/>
    <mergeCell ref="A59:F59"/>
    <mergeCell ref="A60:F60"/>
    <mergeCell ref="A61:F61"/>
    <mergeCell ref="A98:F98"/>
    <mergeCell ref="A99:F99"/>
    <mergeCell ref="A100:F100"/>
    <mergeCell ref="A103:F103"/>
    <mergeCell ref="A32:F32"/>
    <mergeCell ref="A11:F11"/>
    <mergeCell ref="A2:G2"/>
    <mergeCell ref="A3:G3"/>
    <mergeCell ref="A4:G4"/>
    <mergeCell ref="A30:F30"/>
  </mergeCells>
  <pageMargins left="0.55118110236220474" right="0.23622047244094491" top="0.31496062992125984" bottom="0.15748031496062992" header="0.70866141732283472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5" workbookViewId="0">
      <selection activeCell="D7" sqref="D7"/>
    </sheetView>
  </sheetViews>
  <sheetFormatPr defaultRowHeight="21.75" x14ac:dyDescent="0.5"/>
  <cols>
    <col min="7" max="7" width="1.28515625" customWidth="1"/>
    <col min="8" max="8" width="19.28515625" customWidth="1"/>
    <col min="9" max="9" width="1.85546875" hidden="1" customWidth="1"/>
    <col min="10" max="10" width="13.7109375" customWidth="1"/>
    <col min="11" max="11" width="2.140625" customWidth="1"/>
    <col min="12" max="12" width="16.42578125" customWidth="1"/>
  </cols>
  <sheetData>
    <row r="1" spans="1:12" ht="24.75" x14ac:dyDescent="0.6">
      <c r="A1" s="430" t="s">
        <v>251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</row>
    <row r="2" spans="1:12" ht="24.75" x14ac:dyDescent="0.6">
      <c r="A2" s="430" t="s">
        <v>342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</row>
    <row r="3" spans="1:12" ht="24.75" x14ac:dyDescent="0.6">
      <c r="A3" s="430" t="s">
        <v>421</v>
      </c>
      <c r="B3" s="430"/>
      <c r="C3" s="430"/>
      <c r="D3" s="430"/>
      <c r="E3" s="430"/>
      <c r="F3" s="430"/>
      <c r="G3" s="430"/>
      <c r="H3" s="430"/>
      <c r="I3" s="430"/>
      <c r="J3" s="430"/>
      <c r="K3" s="430"/>
      <c r="L3" s="430"/>
    </row>
    <row r="4" spans="1:12" ht="24.75" x14ac:dyDescent="0.6">
      <c r="A4" s="229"/>
      <c r="B4" s="229"/>
      <c r="C4" s="229"/>
      <c r="D4" s="229"/>
      <c r="E4" s="229"/>
      <c r="F4" s="229"/>
      <c r="G4" s="229"/>
    </row>
    <row r="5" spans="1:12" ht="24.75" x14ac:dyDescent="0.6">
      <c r="A5" s="312" t="s">
        <v>458</v>
      </c>
      <c r="B5" s="312"/>
      <c r="C5" s="312"/>
      <c r="D5" s="229"/>
      <c r="E5" s="229"/>
      <c r="F5" s="229"/>
      <c r="G5" s="229"/>
    </row>
    <row r="6" spans="1:12" ht="24.75" x14ac:dyDescent="0.6">
      <c r="A6" s="271" t="s">
        <v>425</v>
      </c>
      <c r="B6" s="229"/>
      <c r="C6" s="229"/>
      <c r="D6" s="229"/>
      <c r="E6" s="229"/>
      <c r="F6" s="229"/>
      <c r="G6" s="229"/>
      <c r="L6" s="331">
        <v>22761422.100000001</v>
      </c>
    </row>
    <row r="7" spans="1:12" ht="24.75" x14ac:dyDescent="0.6">
      <c r="A7" s="229"/>
      <c r="B7" s="229" t="s">
        <v>245</v>
      </c>
      <c r="C7" s="229"/>
      <c r="D7" s="229"/>
      <c r="E7" s="229"/>
      <c r="F7" s="229"/>
      <c r="G7" s="229"/>
      <c r="H7" s="331">
        <v>17638130.280000001</v>
      </c>
    </row>
    <row r="8" spans="1:12" ht="24.75" x14ac:dyDescent="0.6">
      <c r="A8" s="229"/>
      <c r="B8" s="229" t="s">
        <v>348</v>
      </c>
      <c r="C8" s="229"/>
      <c r="D8" s="229"/>
      <c r="E8" s="229"/>
      <c r="F8" s="229"/>
      <c r="G8" s="229"/>
      <c r="H8" s="368">
        <f>+H7*25%</f>
        <v>4409532.57</v>
      </c>
    </row>
    <row r="9" spans="1:12" ht="24.75" x14ac:dyDescent="0.6">
      <c r="A9" s="229"/>
      <c r="B9" s="229" t="s">
        <v>343</v>
      </c>
      <c r="C9" s="229"/>
      <c r="D9" s="229"/>
      <c r="E9" s="229"/>
      <c r="F9" s="229"/>
      <c r="G9" s="229"/>
    </row>
    <row r="10" spans="1:12" ht="24.75" x14ac:dyDescent="0.6">
      <c r="A10" s="312" t="s">
        <v>73</v>
      </c>
      <c r="B10" s="229" t="s">
        <v>344</v>
      </c>
      <c r="C10" s="229"/>
      <c r="D10" s="229"/>
      <c r="E10" s="229"/>
      <c r="F10" s="229"/>
      <c r="G10" s="229"/>
      <c r="J10" s="331">
        <f>+H7-H8</f>
        <v>13228597.710000001</v>
      </c>
      <c r="K10" s="331"/>
    </row>
    <row r="11" spans="1:12" ht="24.75" x14ac:dyDescent="0.6">
      <c r="A11" s="229"/>
      <c r="B11" s="229" t="s">
        <v>345</v>
      </c>
      <c r="C11" s="229"/>
      <c r="D11" s="229"/>
      <c r="E11" s="229"/>
      <c r="F11" s="229"/>
      <c r="G11" s="229"/>
      <c r="J11" s="331">
        <v>8000</v>
      </c>
      <c r="K11" s="331"/>
    </row>
    <row r="12" spans="1:12" ht="24.75" x14ac:dyDescent="0.6">
      <c r="A12" s="229"/>
      <c r="B12" s="229" t="s">
        <v>346</v>
      </c>
      <c r="C12" s="229"/>
      <c r="D12" s="229"/>
      <c r="E12" s="229"/>
      <c r="F12" s="229"/>
      <c r="G12" s="229"/>
      <c r="J12" s="331">
        <v>149385</v>
      </c>
      <c r="K12" s="331"/>
    </row>
    <row r="13" spans="1:12" ht="24.75" x14ac:dyDescent="0.6">
      <c r="A13" s="229"/>
      <c r="B13" s="229" t="s">
        <v>347</v>
      </c>
      <c r="C13" s="229"/>
      <c r="D13" s="229"/>
      <c r="E13" s="229"/>
      <c r="F13" s="229"/>
      <c r="G13" s="229"/>
      <c r="J13" s="333">
        <v>632363</v>
      </c>
      <c r="K13" s="333"/>
    </row>
    <row r="14" spans="1:12" ht="24.75" x14ac:dyDescent="0.6">
      <c r="A14" s="229"/>
      <c r="B14" s="229"/>
      <c r="C14" s="229"/>
      <c r="D14" s="229"/>
      <c r="E14" s="229"/>
      <c r="F14" s="229"/>
      <c r="G14" s="229"/>
      <c r="J14" s="332">
        <v>30064.23</v>
      </c>
      <c r="K14" s="333"/>
      <c r="L14" s="334">
        <f>+J10+J11+J12+J13+J14</f>
        <v>14048409.940000001</v>
      </c>
    </row>
    <row r="15" spans="1:12" ht="24.75" x14ac:dyDescent="0.6">
      <c r="A15" s="312" t="s">
        <v>76</v>
      </c>
      <c r="B15" s="229" t="s">
        <v>77</v>
      </c>
      <c r="C15" s="229"/>
      <c r="D15" s="229"/>
      <c r="E15" s="229"/>
      <c r="F15" s="229"/>
      <c r="G15" s="229"/>
      <c r="J15" s="333">
        <v>12706100</v>
      </c>
      <c r="K15" s="333"/>
      <c r="L15" s="379"/>
    </row>
    <row r="16" spans="1:12" ht="24.75" x14ac:dyDescent="0.6">
      <c r="A16" s="312"/>
      <c r="B16" s="229"/>
      <c r="C16" s="229"/>
      <c r="D16" s="229"/>
      <c r="E16" s="229"/>
      <c r="F16" s="229"/>
      <c r="G16" s="229"/>
      <c r="J16" s="332">
        <v>0.56999999999999995</v>
      </c>
      <c r="K16" s="333"/>
      <c r="L16" s="379">
        <f>+J15+J16</f>
        <v>12706100.57</v>
      </c>
    </row>
    <row r="17" spans="1:12" ht="25.5" thickBot="1" x14ac:dyDescent="0.65">
      <c r="A17" s="271" t="s">
        <v>432</v>
      </c>
      <c r="B17" s="229"/>
      <c r="C17" s="229"/>
      <c r="D17" s="229"/>
      <c r="E17" s="229"/>
      <c r="F17" s="229"/>
      <c r="G17" s="229"/>
      <c r="L17" s="336">
        <f>+L6+L14-L16</f>
        <v>24103731.470000006</v>
      </c>
    </row>
    <row r="18" spans="1:12" ht="25.5" thickTop="1" x14ac:dyDescent="0.6">
      <c r="A18" s="229"/>
      <c r="B18" s="229"/>
      <c r="C18" s="229"/>
      <c r="D18" s="229"/>
      <c r="E18" s="229"/>
      <c r="F18" s="229"/>
      <c r="G18" s="229"/>
    </row>
    <row r="19" spans="1:12" ht="24.75" x14ac:dyDescent="0.6">
      <c r="A19" s="271" t="s">
        <v>426</v>
      </c>
      <c r="B19" s="229"/>
      <c r="C19" s="229"/>
      <c r="D19" s="229"/>
      <c r="E19" s="229"/>
      <c r="F19" s="229"/>
      <c r="G19" s="229"/>
      <c r="H19" s="329"/>
      <c r="I19" s="329"/>
      <c r="J19" s="329"/>
      <c r="K19" s="329"/>
      <c r="L19" s="329"/>
    </row>
    <row r="20" spans="1:12" ht="24.75" x14ac:dyDescent="0.6">
      <c r="A20" s="271" t="s">
        <v>349</v>
      </c>
      <c r="B20" s="329"/>
      <c r="C20" s="329"/>
      <c r="D20" s="329"/>
      <c r="E20" s="329"/>
      <c r="F20" s="329"/>
      <c r="G20" s="329"/>
      <c r="H20" s="337">
        <v>24103731.469999999</v>
      </c>
      <c r="I20" s="329"/>
      <c r="J20" s="335" t="s">
        <v>284</v>
      </c>
      <c r="K20" s="329"/>
      <c r="L20" s="329"/>
    </row>
    <row r="21" spans="1:12" ht="22.5" x14ac:dyDescent="0.55000000000000004">
      <c r="A21" s="329"/>
      <c r="B21" s="329"/>
      <c r="C21" s="329"/>
      <c r="D21" s="329"/>
      <c r="E21" s="329"/>
      <c r="F21" s="329"/>
      <c r="G21" s="329"/>
      <c r="H21" s="329"/>
      <c r="I21" s="329"/>
      <c r="J21" s="329"/>
      <c r="K21" s="329"/>
      <c r="L21" s="329"/>
    </row>
    <row r="22" spans="1:12" ht="22.5" x14ac:dyDescent="0.55000000000000004">
      <c r="A22" s="335" t="s">
        <v>433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</row>
    <row r="23" spans="1:12" ht="22.5" x14ac:dyDescent="0.55000000000000004">
      <c r="A23" s="335" t="s">
        <v>350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</row>
    <row r="24" spans="1:12" ht="22.5" x14ac:dyDescent="0.55000000000000004">
      <c r="A24" s="329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</row>
    <row r="25" spans="1:12" ht="24.75" x14ac:dyDescent="0.6">
      <c r="A25" s="229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</row>
    <row r="26" spans="1:12" ht="24.75" x14ac:dyDescent="0.6">
      <c r="A26" s="312" t="s">
        <v>459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  <c r="L26" s="229"/>
    </row>
    <row r="27" spans="1:12" ht="24.75" x14ac:dyDescent="0.6">
      <c r="A27" s="229"/>
      <c r="B27" s="229" t="s">
        <v>427</v>
      </c>
      <c r="C27" s="229"/>
      <c r="D27" s="229"/>
      <c r="E27" s="229"/>
      <c r="F27" s="229"/>
      <c r="G27" s="229"/>
      <c r="H27" s="229"/>
      <c r="I27" s="229"/>
      <c r="J27" s="229"/>
      <c r="K27" s="229"/>
      <c r="L27" s="365">
        <v>30032299.100000001</v>
      </c>
    </row>
    <row r="28" spans="1:12" ht="24.75" x14ac:dyDescent="0.6">
      <c r="A28" s="229"/>
      <c r="B28" s="229" t="s">
        <v>74</v>
      </c>
      <c r="C28" s="229"/>
      <c r="D28" s="229"/>
      <c r="E28" s="229"/>
      <c r="F28" s="229"/>
      <c r="G28" s="229"/>
      <c r="H28" s="331">
        <v>17638130.280000001</v>
      </c>
      <c r="I28" s="229"/>
      <c r="J28" s="229"/>
      <c r="K28" s="229"/>
      <c r="L28" s="229"/>
    </row>
    <row r="29" spans="1:12" ht="24" x14ac:dyDescent="0.55000000000000004">
      <c r="A29" s="330"/>
      <c r="B29" s="330" t="s">
        <v>351</v>
      </c>
      <c r="C29" s="330"/>
      <c r="D29" s="330"/>
      <c r="E29" s="330"/>
      <c r="F29" s="330"/>
      <c r="G29" s="330"/>
      <c r="H29" s="338">
        <f>+H28*25%</f>
        <v>4409532.57</v>
      </c>
      <c r="I29" s="330"/>
      <c r="J29" s="330"/>
      <c r="K29" s="330"/>
      <c r="L29" s="339">
        <v>4409532.57</v>
      </c>
    </row>
    <row r="30" spans="1:12" ht="24.75" thickBot="1" x14ac:dyDescent="0.6">
      <c r="A30" s="330"/>
      <c r="B30" s="330"/>
      <c r="C30" s="340" t="s">
        <v>428</v>
      </c>
      <c r="D30" s="330"/>
      <c r="E30" s="330"/>
      <c r="F30" s="330"/>
      <c r="G30" s="330"/>
      <c r="H30" s="330"/>
      <c r="I30" s="330"/>
      <c r="J30" s="330"/>
      <c r="K30" s="330"/>
      <c r="L30" s="341">
        <f>+L27+L29</f>
        <v>34441831.670000002</v>
      </c>
    </row>
    <row r="31" spans="1:12" ht="24.75" thickTop="1" x14ac:dyDescent="0.55000000000000004">
      <c r="A31" s="330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</row>
  </sheetData>
  <mergeCells count="3">
    <mergeCell ref="A1:L1"/>
    <mergeCell ref="A2:L2"/>
    <mergeCell ref="A3:L3"/>
  </mergeCells>
  <pageMargins left="0.31496062992125984" right="0.31496062992125984" top="0.35433070866141736" bottom="0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21"/>
  <sheetViews>
    <sheetView view="pageBreakPreview" topLeftCell="A97" zoomScaleNormal="100" zoomScaleSheetLayoutView="100" workbookViewId="0">
      <selection activeCell="D52" sqref="D52"/>
    </sheetView>
  </sheetViews>
  <sheetFormatPr defaultRowHeight="24" x14ac:dyDescent="0.55000000000000004"/>
  <cols>
    <col min="1" max="1" width="6" style="3" customWidth="1"/>
    <col min="2" max="2" width="15.140625" style="3" customWidth="1"/>
    <col min="3" max="3" width="14.28515625" style="3" bestFit="1" customWidth="1"/>
    <col min="4" max="4" width="53.28515625" style="101" customWidth="1"/>
    <col min="5" max="5" width="16.85546875" style="5" customWidth="1"/>
    <col min="6" max="6" width="17.5703125" style="5" customWidth="1"/>
    <col min="7" max="7" width="17.140625" style="217" customWidth="1"/>
    <col min="8" max="8" width="15.85546875" style="5" customWidth="1"/>
    <col min="9" max="9" width="12.140625" style="5" customWidth="1"/>
    <col min="10" max="10" width="19" style="4" customWidth="1"/>
    <col min="11" max="16384" width="9.140625" style="4"/>
  </cols>
  <sheetData>
    <row r="1" spans="1:12" x14ac:dyDescent="0.55000000000000004">
      <c r="A1" s="454" t="s">
        <v>252</v>
      </c>
      <c r="B1" s="454"/>
      <c r="C1" s="454"/>
      <c r="D1" s="454"/>
      <c r="E1" s="454"/>
      <c r="F1" s="454"/>
      <c r="G1" s="454"/>
      <c r="H1" s="454"/>
      <c r="I1" s="454"/>
      <c r="J1" s="454"/>
    </row>
    <row r="2" spans="1:12" x14ac:dyDescent="0.55000000000000004">
      <c r="A2" s="454" t="s">
        <v>154</v>
      </c>
      <c r="B2" s="454"/>
      <c r="C2" s="454"/>
      <c r="D2" s="454"/>
      <c r="E2" s="454"/>
      <c r="F2" s="454"/>
      <c r="G2" s="454"/>
      <c r="H2" s="454"/>
      <c r="I2" s="454"/>
      <c r="J2" s="454"/>
    </row>
    <row r="3" spans="1:12" s="17" customFormat="1" x14ac:dyDescent="0.55000000000000004">
      <c r="A3" s="451" t="s">
        <v>416</v>
      </c>
      <c r="B3" s="451"/>
      <c r="C3" s="451"/>
      <c r="D3" s="451"/>
      <c r="E3" s="451"/>
      <c r="F3" s="451"/>
      <c r="G3" s="451"/>
      <c r="H3" s="451"/>
      <c r="I3" s="451"/>
      <c r="J3" s="451"/>
    </row>
    <row r="4" spans="1:12" s="17" customFormat="1" x14ac:dyDescent="0.55000000000000004">
      <c r="A4" s="166" t="s">
        <v>352</v>
      </c>
      <c r="B4" s="197"/>
      <c r="C4" s="197"/>
      <c r="D4" s="197"/>
      <c r="E4" s="197"/>
      <c r="F4" s="197"/>
      <c r="G4" s="210"/>
      <c r="H4" s="197"/>
      <c r="I4" s="197"/>
      <c r="J4" s="197"/>
    </row>
    <row r="5" spans="1:12" x14ac:dyDescent="0.55000000000000004">
      <c r="A5" s="455" t="s">
        <v>163</v>
      </c>
      <c r="B5" s="453" t="s">
        <v>170</v>
      </c>
      <c r="C5" s="456" t="s">
        <v>164</v>
      </c>
      <c r="D5" s="456" t="s">
        <v>157</v>
      </c>
      <c r="E5" s="458" t="s">
        <v>171</v>
      </c>
      <c r="F5" s="452" t="s">
        <v>159</v>
      </c>
      <c r="G5" s="460" t="s">
        <v>160</v>
      </c>
      <c r="H5" s="452" t="s">
        <v>166</v>
      </c>
      <c r="I5" s="452" t="s">
        <v>165</v>
      </c>
      <c r="J5" s="453" t="s">
        <v>124</v>
      </c>
    </row>
    <row r="6" spans="1:12" ht="29.25" customHeight="1" x14ac:dyDescent="0.55000000000000004">
      <c r="A6" s="455"/>
      <c r="B6" s="453"/>
      <c r="C6" s="457"/>
      <c r="D6" s="457"/>
      <c r="E6" s="459"/>
      <c r="F6" s="452"/>
      <c r="G6" s="460"/>
      <c r="H6" s="452"/>
      <c r="I6" s="452"/>
      <c r="J6" s="453"/>
    </row>
    <row r="7" spans="1:12" ht="29.25" customHeight="1" x14ac:dyDescent="0.55000000000000004">
      <c r="A7" s="372">
        <v>1</v>
      </c>
      <c r="B7" s="371" t="s">
        <v>417</v>
      </c>
      <c r="C7" s="375" t="s">
        <v>77</v>
      </c>
      <c r="D7" s="377" t="s">
        <v>415</v>
      </c>
      <c r="E7" s="376">
        <v>498000</v>
      </c>
      <c r="F7" s="376">
        <v>498000</v>
      </c>
      <c r="G7" s="378">
        <v>498000</v>
      </c>
      <c r="H7" s="370"/>
      <c r="I7" s="370"/>
      <c r="J7" s="371"/>
    </row>
    <row r="8" spans="1:12" x14ac:dyDescent="0.55000000000000004">
      <c r="A8" s="232">
        <v>2</v>
      </c>
      <c r="B8" s="375" t="s">
        <v>417</v>
      </c>
      <c r="C8" s="233" t="s">
        <v>77</v>
      </c>
      <c r="D8" s="233" t="s">
        <v>360</v>
      </c>
      <c r="E8" s="155">
        <v>273000</v>
      </c>
      <c r="F8" s="155">
        <v>240500</v>
      </c>
      <c r="G8" s="234">
        <v>240500</v>
      </c>
      <c r="H8" s="155" t="s">
        <v>162</v>
      </c>
      <c r="I8" s="155" t="s">
        <v>162</v>
      </c>
      <c r="J8" s="200" t="s">
        <v>167</v>
      </c>
    </row>
    <row r="9" spans="1:12" x14ac:dyDescent="0.55000000000000004">
      <c r="A9" s="232">
        <v>2</v>
      </c>
      <c r="B9" s="375" t="s">
        <v>417</v>
      </c>
      <c r="C9" s="233" t="s">
        <v>77</v>
      </c>
      <c r="D9" s="233" t="s">
        <v>361</v>
      </c>
      <c r="E9" s="155">
        <v>196000</v>
      </c>
      <c r="F9" s="155">
        <v>183000</v>
      </c>
      <c r="G9" s="234">
        <v>183000</v>
      </c>
      <c r="H9" s="155" t="s">
        <v>162</v>
      </c>
      <c r="I9" s="155" t="s">
        <v>162</v>
      </c>
      <c r="J9" s="249" t="s">
        <v>168</v>
      </c>
    </row>
    <row r="10" spans="1:12" x14ac:dyDescent="0.55000000000000004">
      <c r="A10" s="232">
        <v>3</v>
      </c>
      <c r="B10" s="375" t="s">
        <v>417</v>
      </c>
      <c r="C10" s="233" t="s">
        <v>77</v>
      </c>
      <c r="D10" s="233" t="s">
        <v>362</v>
      </c>
      <c r="E10" s="155">
        <v>99000</v>
      </c>
      <c r="F10" s="155">
        <v>68300</v>
      </c>
      <c r="G10" s="234">
        <v>68300</v>
      </c>
      <c r="H10" s="155" t="s">
        <v>162</v>
      </c>
      <c r="I10" s="155" t="s">
        <v>162</v>
      </c>
      <c r="J10" s="249" t="s">
        <v>168</v>
      </c>
    </row>
    <row r="11" spans="1:12" x14ac:dyDescent="0.55000000000000004">
      <c r="A11" s="232">
        <v>4</v>
      </c>
      <c r="B11" s="375" t="s">
        <v>417</v>
      </c>
      <c r="C11" s="233" t="s">
        <v>77</v>
      </c>
      <c r="D11" s="233" t="s">
        <v>363</v>
      </c>
      <c r="E11" s="155">
        <v>125000</v>
      </c>
      <c r="F11" s="155">
        <v>99000</v>
      </c>
      <c r="G11" s="234">
        <v>99000</v>
      </c>
      <c r="H11" s="155" t="s">
        <v>162</v>
      </c>
      <c r="I11" s="155" t="s">
        <v>162</v>
      </c>
      <c r="J11" s="249" t="s">
        <v>168</v>
      </c>
      <c r="L11" s="4" t="s">
        <v>244</v>
      </c>
    </row>
    <row r="12" spans="1:12" x14ac:dyDescent="0.55000000000000004">
      <c r="A12" s="232">
        <v>5</v>
      </c>
      <c r="B12" s="375" t="s">
        <v>417</v>
      </c>
      <c r="C12" s="233" t="s">
        <v>77</v>
      </c>
      <c r="D12" s="233" t="s">
        <v>364</v>
      </c>
      <c r="E12" s="155">
        <v>184000</v>
      </c>
      <c r="F12" s="155">
        <v>165100</v>
      </c>
      <c r="G12" s="234">
        <v>165100</v>
      </c>
      <c r="H12" s="155" t="s">
        <v>162</v>
      </c>
      <c r="I12" s="155" t="s">
        <v>162</v>
      </c>
      <c r="J12" s="249" t="s">
        <v>168</v>
      </c>
    </row>
    <row r="13" spans="1:12" x14ac:dyDescent="0.55000000000000004">
      <c r="A13" s="232">
        <v>6</v>
      </c>
      <c r="B13" s="375" t="s">
        <v>417</v>
      </c>
      <c r="C13" s="233" t="s">
        <v>77</v>
      </c>
      <c r="D13" s="233" t="s">
        <v>365</v>
      </c>
      <c r="E13" s="155">
        <v>271000</v>
      </c>
      <c r="F13" s="155">
        <v>215800</v>
      </c>
      <c r="G13" s="234">
        <v>215800</v>
      </c>
      <c r="H13" s="155" t="s">
        <v>162</v>
      </c>
      <c r="I13" s="155" t="s">
        <v>162</v>
      </c>
      <c r="J13" s="249" t="s">
        <v>168</v>
      </c>
    </row>
    <row r="14" spans="1:12" x14ac:dyDescent="0.55000000000000004">
      <c r="A14" s="232">
        <v>7</v>
      </c>
      <c r="B14" s="375" t="s">
        <v>417</v>
      </c>
      <c r="C14" s="233" t="s">
        <v>77</v>
      </c>
      <c r="D14" s="233" t="s">
        <v>366</v>
      </c>
      <c r="E14" s="155">
        <v>198000</v>
      </c>
      <c r="F14" s="155">
        <v>157400</v>
      </c>
      <c r="G14" s="155">
        <v>157400</v>
      </c>
      <c r="H14" s="155" t="s">
        <v>162</v>
      </c>
      <c r="I14" s="155" t="s">
        <v>162</v>
      </c>
      <c r="J14" s="249" t="s">
        <v>168</v>
      </c>
    </row>
    <row r="15" spans="1:12" x14ac:dyDescent="0.55000000000000004">
      <c r="A15" s="232">
        <v>8</v>
      </c>
      <c r="B15" s="375" t="s">
        <v>417</v>
      </c>
      <c r="C15" s="233" t="s">
        <v>77</v>
      </c>
      <c r="D15" s="233" t="s">
        <v>367</v>
      </c>
      <c r="E15" s="155">
        <v>155800</v>
      </c>
      <c r="F15" s="155">
        <v>155800</v>
      </c>
      <c r="G15" s="155">
        <v>155800</v>
      </c>
      <c r="H15" s="155" t="s">
        <v>162</v>
      </c>
      <c r="I15" s="155" t="s">
        <v>162</v>
      </c>
      <c r="J15" s="249" t="s">
        <v>168</v>
      </c>
    </row>
    <row r="16" spans="1:12" x14ac:dyDescent="0.55000000000000004">
      <c r="A16" s="232">
        <v>9</v>
      </c>
      <c r="B16" s="375" t="s">
        <v>417</v>
      </c>
      <c r="C16" s="233" t="s">
        <v>77</v>
      </c>
      <c r="D16" s="233" t="s">
        <v>368</v>
      </c>
      <c r="E16" s="155">
        <v>115000</v>
      </c>
      <c r="F16" s="155">
        <v>91000</v>
      </c>
      <c r="G16" s="155">
        <v>91000</v>
      </c>
      <c r="H16" s="155" t="s">
        <v>162</v>
      </c>
      <c r="I16" s="155" t="s">
        <v>162</v>
      </c>
      <c r="J16" s="249" t="s">
        <v>168</v>
      </c>
    </row>
    <row r="17" spans="1:12" x14ac:dyDescent="0.55000000000000004">
      <c r="A17" s="232">
        <v>10</v>
      </c>
      <c r="B17" s="375" t="s">
        <v>417</v>
      </c>
      <c r="C17" s="233" t="s">
        <v>77</v>
      </c>
      <c r="D17" s="233" t="s">
        <v>369</v>
      </c>
      <c r="E17" s="155">
        <v>336000</v>
      </c>
      <c r="F17" s="155">
        <v>319200</v>
      </c>
      <c r="G17" s="155">
        <v>319200</v>
      </c>
      <c r="H17" s="470" t="s">
        <v>168</v>
      </c>
      <c r="I17" s="471"/>
      <c r="J17" s="472"/>
      <c r="L17" s="235">
        <v>100000</v>
      </c>
    </row>
    <row r="18" spans="1:12" x14ac:dyDescent="0.55000000000000004">
      <c r="A18" s="232">
        <v>11</v>
      </c>
      <c r="B18" s="375" t="s">
        <v>417</v>
      </c>
      <c r="C18" s="233" t="s">
        <v>77</v>
      </c>
      <c r="D18" s="233" t="s">
        <v>370</v>
      </c>
      <c r="E18" s="155">
        <v>178200</v>
      </c>
      <c r="F18" s="155">
        <v>178200</v>
      </c>
      <c r="G18" s="155">
        <v>178200</v>
      </c>
      <c r="H18" s="155" t="s">
        <v>162</v>
      </c>
      <c r="I18" s="155" t="s">
        <v>162</v>
      </c>
      <c r="J18" s="200" t="s">
        <v>168</v>
      </c>
    </row>
    <row r="19" spans="1:12" x14ac:dyDescent="0.55000000000000004">
      <c r="A19" s="232">
        <v>12</v>
      </c>
      <c r="B19" s="375" t="s">
        <v>417</v>
      </c>
      <c r="C19" s="233" t="s">
        <v>77</v>
      </c>
      <c r="D19" s="233" t="s">
        <v>371</v>
      </c>
      <c r="E19" s="155">
        <v>13500</v>
      </c>
      <c r="F19" s="155">
        <v>107000</v>
      </c>
      <c r="G19" s="155">
        <v>107000</v>
      </c>
      <c r="H19" s="155" t="s">
        <v>162</v>
      </c>
      <c r="I19" s="155" t="s">
        <v>162</v>
      </c>
      <c r="J19" s="200" t="s">
        <v>168</v>
      </c>
    </row>
    <row r="20" spans="1:12" x14ac:dyDescent="0.55000000000000004">
      <c r="A20" s="232">
        <v>13</v>
      </c>
      <c r="B20" s="375" t="s">
        <v>417</v>
      </c>
      <c r="C20" s="233" t="s">
        <v>77</v>
      </c>
      <c r="D20" s="233" t="s">
        <v>372</v>
      </c>
      <c r="E20" s="155">
        <v>159000</v>
      </c>
      <c r="F20" s="155">
        <v>126200</v>
      </c>
      <c r="G20" s="155">
        <v>126200</v>
      </c>
      <c r="H20" s="155" t="s">
        <v>162</v>
      </c>
      <c r="I20" s="155" t="s">
        <v>162</v>
      </c>
      <c r="J20" s="200" t="s">
        <v>168</v>
      </c>
    </row>
    <row r="21" spans="1:12" x14ac:dyDescent="0.55000000000000004">
      <c r="A21" s="232">
        <v>14</v>
      </c>
      <c r="B21" s="375" t="s">
        <v>417</v>
      </c>
      <c r="C21" s="233" t="s">
        <v>77</v>
      </c>
      <c r="D21" s="233" t="s">
        <v>373</v>
      </c>
      <c r="E21" s="155">
        <v>230000</v>
      </c>
      <c r="F21" s="155">
        <v>217400</v>
      </c>
      <c r="G21" s="155">
        <v>217400</v>
      </c>
      <c r="H21" s="155" t="s">
        <v>162</v>
      </c>
      <c r="I21" s="155" t="s">
        <v>162</v>
      </c>
      <c r="J21" s="200" t="s">
        <v>168</v>
      </c>
    </row>
    <row r="22" spans="1:12" x14ac:dyDescent="0.55000000000000004">
      <c r="A22" s="232">
        <v>15</v>
      </c>
      <c r="B22" s="375" t="s">
        <v>417</v>
      </c>
      <c r="C22" s="233" t="s">
        <v>77</v>
      </c>
      <c r="D22" s="233" t="s">
        <v>374</v>
      </c>
      <c r="E22" s="155">
        <v>93000</v>
      </c>
      <c r="F22" s="155">
        <v>88700</v>
      </c>
      <c r="G22" s="155">
        <v>88700</v>
      </c>
      <c r="H22" s="155" t="s">
        <v>162</v>
      </c>
      <c r="I22" s="155" t="s">
        <v>125</v>
      </c>
      <c r="J22" s="200" t="s">
        <v>168</v>
      </c>
    </row>
    <row r="23" spans="1:12" x14ac:dyDescent="0.55000000000000004">
      <c r="A23" s="232">
        <v>16</v>
      </c>
      <c r="B23" s="375" t="s">
        <v>417</v>
      </c>
      <c r="C23" s="233" t="s">
        <v>77</v>
      </c>
      <c r="D23" s="233" t="s">
        <v>375</v>
      </c>
      <c r="E23" s="155">
        <v>216000</v>
      </c>
      <c r="F23" s="155">
        <v>194400</v>
      </c>
      <c r="G23" s="155">
        <v>194400</v>
      </c>
      <c r="H23" s="155" t="s">
        <v>162</v>
      </c>
      <c r="I23" s="155" t="s">
        <v>125</v>
      </c>
      <c r="J23" s="200" t="s">
        <v>168</v>
      </c>
    </row>
    <row r="24" spans="1:12" x14ac:dyDescent="0.55000000000000004">
      <c r="A24" s="232">
        <v>17</v>
      </c>
      <c r="B24" s="375" t="s">
        <v>417</v>
      </c>
      <c r="C24" s="233" t="s">
        <v>77</v>
      </c>
      <c r="D24" s="233" t="s">
        <v>376</v>
      </c>
      <c r="E24" s="155">
        <v>323000</v>
      </c>
      <c r="F24" s="155">
        <v>290000</v>
      </c>
      <c r="G24" s="155">
        <v>290000</v>
      </c>
      <c r="H24" s="155" t="s">
        <v>162</v>
      </c>
      <c r="I24" s="155" t="s">
        <v>162</v>
      </c>
      <c r="J24" s="200" t="s">
        <v>168</v>
      </c>
    </row>
    <row r="25" spans="1:12" x14ac:dyDescent="0.55000000000000004">
      <c r="A25" s="232">
        <v>18</v>
      </c>
      <c r="B25" s="375" t="s">
        <v>417</v>
      </c>
      <c r="C25" s="233" t="s">
        <v>77</v>
      </c>
      <c r="D25" s="233" t="s">
        <v>377</v>
      </c>
      <c r="E25" s="155">
        <v>106000</v>
      </c>
      <c r="F25" s="155">
        <v>100700</v>
      </c>
      <c r="G25" s="155">
        <v>100700</v>
      </c>
      <c r="H25" s="155" t="s">
        <v>162</v>
      </c>
      <c r="I25" s="155" t="s">
        <v>162</v>
      </c>
      <c r="J25" s="200" t="s">
        <v>168</v>
      </c>
    </row>
    <row r="26" spans="1:12" x14ac:dyDescent="0.55000000000000004">
      <c r="A26" s="232">
        <v>20</v>
      </c>
      <c r="B26" s="375" t="s">
        <v>417</v>
      </c>
      <c r="C26" s="233" t="s">
        <v>77</v>
      </c>
      <c r="D26" s="233" t="s">
        <v>378</v>
      </c>
      <c r="E26" s="155">
        <v>60300</v>
      </c>
      <c r="F26" s="155">
        <v>60300</v>
      </c>
      <c r="G26" s="155">
        <v>60300</v>
      </c>
      <c r="H26" s="155" t="s">
        <v>162</v>
      </c>
      <c r="I26" s="155" t="s">
        <v>162</v>
      </c>
      <c r="J26" s="200" t="s">
        <v>168</v>
      </c>
    </row>
    <row r="27" spans="1:12" x14ac:dyDescent="0.55000000000000004">
      <c r="A27" s="237">
        <v>21</v>
      </c>
      <c r="B27" s="374" t="s">
        <v>417</v>
      </c>
      <c r="C27" s="238" t="s">
        <v>77</v>
      </c>
      <c r="D27" s="238" t="s">
        <v>379</v>
      </c>
      <c r="E27" s="178">
        <v>345000</v>
      </c>
      <c r="F27" s="178">
        <v>344400</v>
      </c>
      <c r="G27" s="178">
        <v>344400</v>
      </c>
      <c r="H27" s="178" t="s">
        <v>162</v>
      </c>
      <c r="I27" s="178" t="s">
        <v>162</v>
      </c>
      <c r="J27" s="169" t="s">
        <v>168</v>
      </c>
    </row>
    <row r="28" spans="1:12" ht="24.75" thickBot="1" x14ac:dyDescent="0.6">
      <c r="A28" s="197"/>
      <c r="B28" s="197"/>
      <c r="C28" s="197"/>
      <c r="D28" s="197" t="s">
        <v>126</v>
      </c>
      <c r="E28" s="109">
        <f>SUM(E7:E27)</f>
        <v>4174800</v>
      </c>
      <c r="F28" s="109">
        <f>SUM(F7:F27)</f>
        <v>3900400</v>
      </c>
      <c r="G28" s="109">
        <f>SUM(G7:G27)</f>
        <v>3900400</v>
      </c>
      <c r="H28" s="109">
        <f>SUM(H8:H27)</f>
        <v>0</v>
      </c>
      <c r="I28" s="109">
        <f>SUM(I8:I27)</f>
        <v>0</v>
      </c>
      <c r="J28" s="240"/>
    </row>
    <row r="29" spans="1:12" ht="24.75" thickTop="1" x14ac:dyDescent="0.55000000000000004">
      <c r="A29" s="255"/>
      <c r="B29" s="255"/>
      <c r="C29" s="255"/>
      <c r="D29" s="255"/>
      <c r="E29" s="108"/>
      <c r="F29" s="108"/>
      <c r="G29" s="108"/>
      <c r="H29" s="108"/>
      <c r="I29" s="108"/>
      <c r="J29" s="177"/>
    </row>
    <row r="30" spans="1:12" x14ac:dyDescent="0.55000000000000004">
      <c r="A30" s="255"/>
      <c r="B30" s="255"/>
      <c r="C30" s="255"/>
      <c r="D30" s="255"/>
      <c r="E30" s="108"/>
      <c r="F30" s="108"/>
      <c r="G30" s="108"/>
      <c r="H30" s="108"/>
      <c r="I30" s="108"/>
      <c r="J30" s="177"/>
    </row>
    <row r="31" spans="1:12" x14ac:dyDescent="0.55000000000000004">
      <c r="A31" s="255"/>
      <c r="B31" s="255"/>
      <c r="C31" s="255"/>
      <c r="D31" s="255"/>
      <c r="E31" s="108"/>
      <c r="F31" s="108"/>
      <c r="G31" s="108"/>
      <c r="H31" s="108"/>
      <c r="I31" s="108"/>
      <c r="J31" s="177"/>
    </row>
    <row r="32" spans="1:12" x14ac:dyDescent="0.55000000000000004">
      <c r="A32" s="255"/>
      <c r="B32" s="255"/>
      <c r="C32" s="255"/>
      <c r="D32" s="255"/>
      <c r="E32" s="108"/>
      <c r="F32" s="108"/>
      <c r="G32" s="108"/>
      <c r="H32" s="108"/>
      <c r="I32" s="108"/>
      <c r="J32" s="177"/>
    </row>
    <row r="33" spans="1:10" x14ac:dyDescent="0.55000000000000004">
      <c r="A33" s="166" t="s">
        <v>352</v>
      </c>
      <c r="B33" s="255"/>
      <c r="C33" s="255"/>
      <c r="D33" s="255"/>
      <c r="E33" s="108"/>
      <c r="F33" s="108"/>
      <c r="G33" s="241"/>
      <c r="H33" s="108"/>
      <c r="I33" s="108"/>
      <c r="J33" s="18"/>
    </row>
    <row r="34" spans="1:10" x14ac:dyDescent="0.55000000000000004">
      <c r="A34" s="475" t="s">
        <v>169</v>
      </c>
      <c r="B34" s="475"/>
      <c r="C34" s="475"/>
      <c r="D34" s="475"/>
      <c r="E34" s="475"/>
      <c r="F34" s="475"/>
      <c r="G34" s="475"/>
      <c r="H34" s="475"/>
      <c r="I34" s="475"/>
      <c r="J34" s="475"/>
    </row>
    <row r="35" spans="1:10" ht="21.75" customHeight="1" x14ac:dyDescent="0.55000000000000004">
      <c r="A35" s="480" t="s">
        <v>163</v>
      </c>
      <c r="B35" s="478" t="s">
        <v>170</v>
      </c>
      <c r="C35" s="480" t="s">
        <v>164</v>
      </c>
      <c r="D35" s="480" t="s">
        <v>157</v>
      </c>
      <c r="E35" s="473" t="s">
        <v>158</v>
      </c>
      <c r="F35" s="473" t="s">
        <v>159</v>
      </c>
      <c r="G35" s="476" t="s">
        <v>160</v>
      </c>
      <c r="H35" s="473" t="s">
        <v>166</v>
      </c>
      <c r="I35" s="459" t="s">
        <v>165</v>
      </c>
      <c r="J35" s="474" t="s">
        <v>124</v>
      </c>
    </row>
    <row r="36" spans="1:10" ht="26.25" customHeight="1" x14ac:dyDescent="0.55000000000000004">
      <c r="A36" s="480"/>
      <c r="B36" s="479"/>
      <c r="C36" s="480"/>
      <c r="D36" s="480"/>
      <c r="E36" s="473"/>
      <c r="F36" s="473"/>
      <c r="G36" s="477"/>
      <c r="H36" s="473"/>
      <c r="I36" s="458"/>
      <c r="J36" s="474"/>
    </row>
    <row r="37" spans="1:10" x14ac:dyDescent="0.55000000000000004">
      <c r="A37" s="168"/>
      <c r="B37" s="168"/>
      <c r="C37" s="242"/>
      <c r="D37" s="243" t="s">
        <v>127</v>
      </c>
      <c r="E37" s="244">
        <f>E28</f>
        <v>4174800</v>
      </c>
      <c r="F37" s="244">
        <f>F28</f>
        <v>3900400</v>
      </c>
      <c r="G37" s="245">
        <f>G28</f>
        <v>3900400</v>
      </c>
      <c r="H37" s="244">
        <f>H28</f>
        <v>0</v>
      </c>
      <c r="I37" s="244">
        <f>I28</f>
        <v>0</v>
      </c>
      <c r="J37" s="246"/>
    </row>
    <row r="38" spans="1:10" x14ac:dyDescent="0.55000000000000004">
      <c r="A38" s="232">
        <v>22</v>
      </c>
      <c r="B38" s="232" t="s">
        <v>418</v>
      </c>
      <c r="C38" s="233" t="s">
        <v>77</v>
      </c>
      <c r="D38" s="233" t="s">
        <v>380</v>
      </c>
      <c r="E38" s="155">
        <v>38000</v>
      </c>
      <c r="F38" s="155">
        <v>30400</v>
      </c>
      <c r="G38" s="155">
        <v>30400</v>
      </c>
      <c r="H38" s="155" t="s">
        <v>162</v>
      </c>
      <c r="I38" s="155" t="s">
        <v>162</v>
      </c>
      <c r="J38" s="200" t="s">
        <v>168</v>
      </c>
    </row>
    <row r="39" spans="1:10" x14ac:dyDescent="0.55000000000000004">
      <c r="A39" s="232">
        <v>23</v>
      </c>
      <c r="B39" s="232" t="s">
        <v>418</v>
      </c>
      <c r="C39" s="233" t="s">
        <v>77</v>
      </c>
      <c r="D39" s="233" t="s">
        <v>381</v>
      </c>
      <c r="E39" s="155">
        <v>120000</v>
      </c>
      <c r="F39" s="155">
        <v>120000</v>
      </c>
      <c r="G39" s="155">
        <v>120000</v>
      </c>
      <c r="H39" s="155" t="s">
        <v>162</v>
      </c>
      <c r="I39" s="155" t="s">
        <v>162</v>
      </c>
      <c r="J39" s="200" t="s">
        <v>168</v>
      </c>
    </row>
    <row r="40" spans="1:10" x14ac:dyDescent="0.55000000000000004">
      <c r="A40" s="232">
        <v>24</v>
      </c>
      <c r="B40" s="232" t="s">
        <v>418</v>
      </c>
      <c r="C40" s="233" t="s">
        <v>77</v>
      </c>
      <c r="D40" s="233" t="s">
        <v>382</v>
      </c>
      <c r="E40" s="155">
        <v>397000</v>
      </c>
      <c r="F40" s="155">
        <v>317600</v>
      </c>
      <c r="G40" s="155">
        <v>317600</v>
      </c>
      <c r="H40" s="155" t="s">
        <v>162</v>
      </c>
      <c r="I40" s="155" t="s">
        <v>162</v>
      </c>
      <c r="J40" s="200" t="s">
        <v>168</v>
      </c>
    </row>
    <row r="41" spans="1:10" x14ac:dyDescent="0.55000000000000004">
      <c r="A41" s="232">
        <v>25</v>
      </c>
      <c r="B41" s="232" t="s">
        <v>418</v>
      </c>
      <c r="C41" s="233" t="s">
        <v>77</v>
      </c>
      <c r="D41" s="233" t="s">
        <v>383</v>
      </c>
      <c r="E41" s="155">
        <v>265600</v>
      </c>
      <c r="F41" s="155">
        <v>265600</v>
      </c>
      <c r="G41" s="155">
        <v>265600</v>
      </c>
      <c r="H41" s="155" t="s">
        <v>162</v>
      </c>
      <c r="I41" s="155" t="s">
        <v>162</v>
      </c>
      <c r="J41" s="200" t="s">
        <v>168</v>
      </c>
    </row>
    <row r="42" spans="1:10" x14ac:dyDescent="0.55000000000000004">
      <c r="A42" s="232">
        <v>26</v>
      </c>
      <c r="B42" s="232" t="s">
        <v>418</v>
      </c>
      <c r="C42" s="233" t="s">
        <v>77</v>
      </c>
      <c r="D42" s="233" t="s">
        <v>384</v>
      </c>
      <c r="E42" s="155">
        <v>500000</v>
      </c>
      <c r="F42" s="155">
        <v>350000</v>
      </c>
      <c r="G42" s="155">
        <v>350000</v>
      </c>
      <c r="H42" s="155" t="s">
        <v>162</v>
      </c>
      <c r="I42" s="155" t="s">
        <v>162</v>
      </c>
      <c r="J42" s="200" t="s">
        <v>168</v>
      </c>
    </row>
    <row r="43" spans="1:10" x14ac:dyDescent="0.55000000000000004">
      <c r="A43" s="232">
        <v>27</v>
      </c>
      <c r="B43" s="232" t="s">
        <v>418</v>
      </c>
      <c r="C43" s="233" t="s">
        <v>77</v>
      </c>
      <c r="D43" s="233" t="s">
        <v>385</v>
      </c>
      <c r="E43" s="155">
        <v>210000</v>
      </c>
      <c r="F43" s="155">
        <v>168000</v>
      </c>
      <c r="G43" s="155">
        <v>168000</v>
      </c>
      <c r="H43" s="155" t="s">
        <v>162</v>
      </c>
      <c r="I43" s="155" t="s">
        <v>162</v>
      </c>
      <c r="J43" s="200" t="s">
        <v>168</v>
      </c>
    </row>
    <row r="44" spans="1:10" x14ac:dyDescent="0.55000000000000004">
      <c r="A44" s="232">
        <v>28</v>
      </c>
      <c r="B44" s="232" t="s">
        <v>418</v>
      </c>
      <c r="C44" s="233" t="s">
        <v>77</v>
      </c>
      <c r="D44" s="233" t="s">
        <v>386</v>
      </c>
      <c r="E44" s="155">
        <v>238700</v>
      </c>
      <c r="F44" s="155">
        <v>238700</v>
      </c>
      <c r="G44" s="155">
        <v>238700</v>
      </c>
      <c r="H44" s="155" t="s">
        <v>162</v>
      </c>
      <c r="I44" s="155" t="s">
        <v>162</v>
      </c>
      <c r="J44" s="200" t="s">
        <v>168</v>
      </c>
    </row>
    <row r="45" spans="1:10" x14ac:dyDescent="0.55000000000000004">
      <c r="A45" s="232">
        <v>29</v>
      </c>
      <c r="B45" s="232" t="s">
        <v>418</v>
      </c>
      <c r="C45" s="233" t="s">
        <v>77</v>
      </c>
      <c r="D45" s="233" t="s">
        <v>387</v>
      </c>
      <c r="E45" s="155">
        <v>140700</v>
      </c>
      <c r="F45" s="155">
        <v>140700</v>
      </c>
      <c r="G45" s="155">
        <v>140700</v>
      </c>
      <c r="H45" s="155" t="s">
        <v>162</v>
      </c>
      <c r="I45" s="155" t="s">
        <v>162</v>
      </c>
      <c r="J45" s="200" t="s">
        <v>168</v>
      </c>
    </row>
    <row r="46" spans="1:10" x14ac:dyDescent="0.55000000000000004">
      <c r="A46" s="232"/>
      <c r="B46" s="232" t="s">
        <v>418</v>
      </c>
      <c r="C46" s="233" t="s">
        <v>77</v>
      </c>
      <c r="D46" s="233" t="s">
        <v>388</v>
      </c>
      <c r="E46" s="155">
        <v>484000</v>
      </c>
      <c r="F46" s="155">
        <v>387200</v>
      </c>
      <c r="G46" s="155">
        <v>387200</v>
      </c>
      <c r="H46" s="155"/>
      <c r="I46" s="155"/>
      <c r="J46" s="249" t="s">
        <v>168</v>
      </c>
    </row>
    <row r="47" spans="1:10" x14ac:dyDescent="0.55000000000000004">
      <c r="A47" s="232"/>
      <c r="B47" s="232" t="s">
        <v>418</v>
      </c>
      <c r="C47" s="233" t="s">
        <v>77</v>
      </c>
      <c r="D47" s="233" t="s">
        <v>389</v>
      </c>
      <c r="E47" s="155">
        <v>140000</v>
      </c>
      <c r="F47" s="155">
        <v>112000</v>
      </c>
      <c r="G47" s="155">
        <v>112000</v>
      </c>
      <c r="H47" s="155"/>
      <c r="I47" s="155"/>
      <c r="J47" s="249" t="s">
        <v>168</v>
      </c>
    </row>
    <row r="48" spans="1:10" x14ac:dyDescent="0.55000000000000004">
      <c r="A48" s="232">
        <v>30</v>
      </c>
      <c r="B48" s="232" t="s">
        <v>418</v>
      </c>
      <c r="C48" s="233" t="s">
        <v>77</v>
      </c>
      <c r="D48" s="233" t="s">
        <v>390</v>
      </c>
      <c r="E48" s="155">
        <v>173000</v>
      </c>
      <c r="F48" s="155">
        <v>155700</v>
      </c>
      <c r="G48" s="155">
        <v>155700</v>
      </c>
      <c r="H48" s="155" t="s">
        <v>162</v>
      </c>
      <c r="I48" s="155" t="s">
        <v>162</v>
      </c>
      <c r="J48" s="200" t="s">
        <v>168</v>
      </c>
    </row>
    <row r="49" spans="1:10" x14ac:dyDescent="0.55000000000000004">
      <c r="A49" s="232">
        <v>31</v>
      </c>
      <c r="B49" s="232" t="s">
        <v>418</v>
      </c>
      <c r="C49" s="233" t="s">
        <v>77</v>
      </c>
      <c r="D49" s="233" t="s">
        <v>391</v>
      </c>
      <c r="E49" s="155">
        <v>84000</v>
      </c>
      <c r="F49" s="155">
        <v>84000</v>
      </c>
      <c r="G49" s="155">
        <v>84000</v>
      </c>
      <c r="H49" s="155" t="s">
        <v>162</v>
      </c>
      <c r="I49" s="155" t="s">
        <v>162</v>
      </c>
      <c r="J49" s="200" t="s">
        <v>168</v>
      </c>
    </row>
    <row r="50" spans="1:10" x14ac:dyDescent="0.55000000000000004">
      <c r="A50" s="232">
        <v>32</v>
      </c>
      <c r="B50" s="232" t="s">
        <v>418</v>
      </c>
      <c r="C50" s="233" t="s">
        <v>77</v>
      </c>
      <c r="D50" s="233" t="s">
        <v>392</v>
      </c>
      <c r="E50" s="155">
        <v>226800</v>
      </c>
      <c r="F50" s="155">
        <v>226800</v>
      </c>
      <c r="G50" s="155">
        <v>226800</v>
      </c>
      <c r="H50" s="155" t="s">
        <v>162</v>
      </c>
      <c r="I50" s="155" t="s">
        <v>162</v>
      </c>
      <c r="J50" s="200" t="s">
        <v>168</v>
      </c>
    </row>
    <row r="51" spans="1:10" x14ac:dyDescent="0.55000000000000004">
      <c r="A51" s="232">
        <v>33</v>
      </c>
      <c r="B51" s="232" t="s">
        <v>418</v>
      </c>
      <c r="C51" s="233" t="s">
        <v>77</v>
      </c>
      <c r="D51" s="233" t="s">
        <v>393</v>
      </c>
      <c r="E51" s="155">
        <v>356000</v>
      </c>
      <c r="F51" s="155">
        <v>240800</v>
      </c>
      <c r="G51" s="155">
        <v>240800</v>
      </c>
      <c r="H51" s="155" t="s">
        <v>162</v>
      </c>
      <c r="I51" s="155" t="s">
        <v>162</v>
      </c>
      <c r="J51" s="200" t="s">
        <v>168</v>
      </c>
    </row>
    <row r="52" spans="1:10" x14ac:dyDescent="0.55000000000000004">
      <c r="A52" s="232">
        <v>34</v>
      </c>
      <c r="B52" s="232" t="s">
        <v>418</v>
      </c>
      <c r="C52" s="233" t="s">
        <v>77</v>
      </c>
      <c r="D52" s="233" t="s">
        <v>394</v>
      </c>
      <c r="E52" s="155">
        <v>750000</v>
      </c>
      <c r="F52" s="155">
        <v>745000</v>
      </c>
      <c r="G52" s="155">
        <v>745000</v>
      </c>
      <c r="H52" s="158"/>
      <c r="I52" s="158"/>
      <c r="J52" s="249" t="s">
        <v>168</v>
      </c>
    </row>
    <row r="53" spans="1:10" x14ac:dyDescent="0.55000000000000004">
      <c r="A53" s="232">
        <v>35</v>
      </c>
      <c r="B53" s="232" t="s">
        <v>418</v>
      </c>
      <c r="C53" s="233" t="s">
        <v>77</v>
      </c>
      <c r="D53" s="233" t="s">
        <v>395</v>
      </c>
      <c r="E53" s="155">
        <v>39000</v>
      </c>
      <c r="F53" s="155">
        <v>39000</v>
      </c>
      <c r="G53" s="155">
        <v>39000</v>
      </c>
      <c r="H53" s="158"/>
      <c r="I53" s="158"/>
      <c r="J53" s="249" t="s">
        <v>168</v>
      </c>
    </row>
    <row r="54" spans="1:10" x14ac:dyDescent="0.55000000000000004">
      <c r="A54" s="232">
        <v>40</v>
      </c>
      <c r="B54" s="232" t="s">
        <v>418</v>
      </c>
      <c r="C54" s="233" t="s">
        <v>77</v>
      </c>
      <c r="D54" s="233" t="s">
        <v>397</v>
      </c>
      <c r="E54" s="155">
        <v>150000</v>
      </c>
      <c r="F54" s="155">
        <v>122000</v>
      </c>
      <c r="G54" s="155">
        <v>122000</v>
      </c>
      <c r="H54" s="155"/>
      <c r="I54" s="155"/>
      <c r="J54" s="200" t="s">
        <v>168</v>
      </c>
    </row>
    <row r="55" spans="1:10" x14ac:dyDescent="0.55000000000000004">
      <c r="A55" s="232">
        <v>41</v>
      </c>
      <c r="B55" s="232" t="s">
        <v>418</v>
      </c>
      <c r="C55" s="233" t="s">
        <v>77</v>
      </c>
      <c r="D55" s="233" t="s">
        <v>396</v>
      </c>
      <c r="E55" s="155">
        <v>67000</v>
      </c>
      <c r="F55" s="155">
        <v>60000</v>
      </c>
      <c r="G55" s="155">
        <v>60000</v>
      </c>
      <c r="H55" s="155" t="s">
        <v>162</v>
      </c>
      <c r="I55" s="155" t="s">
        <v>162</v>
      </c>
      <c r="J55" s="200" t="s">
        <v>168</v>
      </c>
    </row>
    <row r="56" spans="1:10" x14ac:dyDescent="0.55000000000000004">
      <c r="A56" s="232">
        <v>42</v>
      </c>
      <c r="B56" s="232" t="s">
        <v>418</v>
      </c>
      <c r="C56" s="233" t="s">
        <v>77</v>
      </c>
      <c r="D56" s="233" t="s">
        <v>398</v>
      </c>
      <c r="E56" s="155">
        <v>332000</v>
      </c>
      <c r="F56" s="155">
        <v>381600</v>
      </c>
      <c r="G56" s="155">
        <v>381600</v>
      </c>
      <c r="H56" s="158"/>
      <c r="I56" s="158"/>
      <c r="J56" s="249" t="s">
        <v>168</v>
      </c>
    </row>
    <row r="57" spans="1:10" x14ac:dyDescent="0.55000000000000004">
      <c r="A57" s="232">
        <v>43</v>
      </c>
      <c r="B57" s="232" t="s">
        <v>418</v>
      </c>
      <c r="C57" s="233" t="s">
        <v>77</v>
      </c>
      <c r="D57" s="233" t="s">
        <v>399</v>
      </c>
      <c r="E57" s="155">
        <v>341000</v>
      </c>
      <c r="F57" s="155">
        <v>320400</v>
      </c>
      <c r="G57" s="155">
        <v>320400</v>
      </c>
      <c r="H57" s="158"/>
      <c r="I57" s="158"/>
      <c r="J57" s="249" t="s">
        <v>168</v>
      </c>
    </row>
    <row r="58" spans="1:10" x14ac:dyDescent="0.55000000000000004">
      <c r="A58" s="232">
        <v>44</v>
      </c>
      <c r="B58" s="232" t="s">
        <v>418</v>
      </c>
      <c r="C58" s="233" t="s">
        <v>77</v>
      </c>
      <c r="D58" s="233" t="s">
        <v>400</v>
      </c>
      <c r="E58" s="155">
        <v>201000</v>
      </c>
      <c r="F58" s="155">
        <v>168000</v>
      </c>
      <c r="G58" s="155">
        <v>168000</v>
      </c>
      <c r="H58" s="158"/>
      <c r="I58" s="158"/>
      <c r="J58" s="249" t="s">
        <v>168</v>
      </c>
    </row>
    <row r="59" spans="1:10" x14ac:dyDescent="0.55000000000000004">
      <c r="A59" s="237"/>
      <c r="B59" s="232"/>
      <c r="C59" s="238"/>
      <c r="D59" s="238"/>
      <c r="E59" s="178"/>
      <c r="F59" s="178"/>
      <c r="G59" s="178"/>
      <c r="H59" s="159"/>
      <c r="I59" s="159"/>
      <c r="J59" s="169" t="s">
        <v>168</v>
      </c>
    </row>
    <row r="60" spans="1:10" ht="24.75" thickBot="1" x14ac:dyDescent="0.6">
      <c r="A60" s="197"/>
      <c r="B60" s="197"/>
      <c r="C60" s="197"/>
      <c r="D60" s="197" t="s">
        <v>126</v>
      </c>
      <c r="E60" s="109">
        <f>SUM(E37:E59)</f>
        <v>9428600</v>
      </c>
      <c r="F60" s="109">
        <f>SUM(F37:F59)</f>
        <v>8573900</v>
      </c>
      <c r="G60" s="109">
        <f>SUM(G37:G59)</f>
        <v>8573900</v>
      </c>
      <c r="H60" s="109">
        <f>SUM(H37:H59)</f>
        <v>0</v>
      </c>
      <c r="I60" s="109">
        <f>SUM(I37:I59)</f>
        <v>0</v>
      </c>
      <c r="J60" s="240"/>
    </row>
    <row r="61" spans="1:10" ht="24.75" thickTop="1" x14ac:dyDescent="0.55000000000000004">
      <c r="A61" s="310"/>
      <c r="B61" s="310"/>
      <c r="C61" s="310"/>
      <c r="D61" s="310"/>
      <c r="E61" s="108"/>
      <c r="F61" s="108"/>
      <c r="G61" s="108"/>
      <c r="H61" s="108"/>
      <c r="I61" s="108"/>
      <c r="J61" s="18"/>
    </row>
    <row r="62" spans="1:10" x14ac:dyDescent="0.55000000000000004">
      <c r="A62" s="310"/>
      <c r="B62" s="310"/>
      <c r="C62" s="310"/>
      <c r="D62" s="310"/>
      <c r="E62" s="108"/>
      <c r="F62" s="108"/>
      <c r="G62" s="108"/>
      <c r="H62" s="108"/>
      <c r="I62" s="108"/>
      <c r="J62" s="18"/>
    </row>
    <row r="63" spans="1:10" x14ac:dyDescent="0.55000000000000004">
      <c r="A63" s="255"/>
      <c r="B63" s="255"/>
      <c r="C63" s="255"/>
      <c r="D63" s="255"/>
      <c r="E63" s="108"/>
      <c r="F63" s="108"/>
      <c r="G63" s="108"/>
      <c r="H63" s="108"/>
      <c r="I63" s="108"/>
      <c r="J63" s="18"/>
    </row>
    <row r="64" spans="1:10" x14ac:dyDescent="0.55000000000000004">
      <c r="A64" s="255"/>
      <c r="B64" s="255"/>
      <c r="C64" s="255"/>
      <c r="D64" s="255"/>
      <c r="E64" s="108"/>
      <c r="F64" s="108"/>
      <c r="G64" s="108"/>
      <c r="H64" s="108"/>
      <c r="I64" s="108"/>
      <c r="J64" s="18"/>
    </row>
    <row r="65" spans="1:10" x14ac:dyDescent="0.55000000000000004">
      <c r="A65" s="255"/>
      <c r="B65" s="255"/>
      <c r="C65" s="255"/>
      <c r="D65" s="255"/>
      <c r="E65" s="108"/>
      <c r="F65" s="108"/>
      <c r="G65" s="108"/>
      <c r="H65" s="108"/>
      <c r="I65" s="108"/>
      <c r="J65" s="18"/>
    </row>
    <row r="66" spans="1:10" x14ac:dyDescent="0.55000000000000004">
      <c r="A66" s="166" t="s">
        <v>352</v>
      </c>
    </row>
    <row r="67" spans="1:10" x14ac:dyDescent="0.55000000000000004">
      <c r="A67" s="475" t="s">
        <v>246</v>
      </c>
      <c r="B67" s="475"/>
      <c r="C67" s="475"/>
      <c r="D67" s="475"/>
      <c r="E67" s="475"/>
      <c r="F67" s="475"/>
      <c r="G67" s="475"/>
      <c r="H67" s="475"/>
      <c r="I67" s="475"/>
      <c r="J67" s="475"/>
    </row>
    <row r="68" spans="1:10" x14ac:dyDescent="0.55000000000000004">
      <c r="A68" s="455" t="s">
        <v>163</v>
      </c>
      <c r="B68" s="453" t="s">
        <v>170</v>
      </c>
      <c r="C68" s="456" t="s">
        <v>164</v>
      </c>
      <c r="D68" s="456" t="s">
        <v>157</v>
      </c>
      <c r="E68" s="458" t="s">
        <v>171</v>
      </c>
      <c r="F68" s="452" t="s">
        <v>159</v>
      </c>
      <c r="G68" s="460" t="s">
        <v>160</v>
      </c>
      <c r="H68" s="452" t="s">
        <v>166</v>
      </c>
      <c r="I68" s="452" t="s">
        <v>165</v>
      </c>
      <c r="J68" s="453" t="s">
        <v>124</v>
      </c>
    </row>
    <row r="69" spans="1:10" ht="54" customHeight="1" x14ac:dyDescent="0.55000000000000004">
      <c r="A69" s="456"/>
      <c r="B69" s="479"/>
      <c r="C69" s="480"/>
      <c r="D69" s="480"/>
      <c r="E69" s="473"/>
      <c r="F69" s="458"/>
      <c r="G69" s="477"/>
      <c r="H69" s="458"/>
      <c r="I69" s="458"/>
      <c r="J69" s="479"/>
    </row>
    <row r="70" spans="1:10" x14ac:dyDescent="0.55000000000000004">
      <c r="A70" s="168"/>
      <c r="B70" s="168"/>
      <c r="C70" s="242"/>
      <c r="D70" s="243" t="s">
        <v>127</v>
      </c>
      <c r="E70" s="244">
        <f>E60</f>
        <v>9428600</v>
      </c>
      <c r="F70" s="244">
        <f t="shared" ref="F70:I70" si="0">F60</f>
        <v>8573900</v>
      </c>
      <c r="G70" s="244">
        <f t="shared" si="0"/>
        <v>8573900</v>
      </c>
      <c r="H70" s="244">
        <f t="shared" si="0"/>
        <v>0</v>
      </c>
      <c r="I70" s="244">
        <f t="shared" si="0"/>
        <v>0</v>
      </c>
      <c r="J70" s="246"/>
    </row>
    <row r="71" spans="1:10" x14ac:dyDescent="0.55000000000000004">
      <c r="A71" s="232"/>
      <c r="B71" s="232" t="s">
        <v>419</v>
      </c>
      <c r="C71" s="233" t="s">
        <v>77</v>
      </c>
      <c r="D71" s="233" t="s">
        <v>401</v>
      </c>
      <c r="E71" s="95">
        <v>432000</v>
      </c>
      <c r="F71" s="95">
        <v>400000</v>
      </c>
      <c r="G71" s="95">
        <v>400000</v>
      </c>
      <c r="H71" s="95"/>
      <c r="I71" s="95"/>
      <c r="J71" s="369"/>
    </row>
    <row r="72" spans="1:10" x14ac:dyDescent="0.55000000000000004">
      <c r="A72" s="232"/>
      <c r="B72" s="232" t="s">
        <v>419</v>
      </c>
      <c r="C72" s="233" t="s">
        <v>77</v>
      </c>
      <c r="D72" s="233" t="s">
        <v>402</v>
      </c>
      <c r="E72" s="95">
        <v>157000</v>
      </c>
      <c r="F72" s="95">
        <v>134000</v>
      </c>
      <c r="G72" s="95">
        <v>134000</v>
      </c>
      <c r="H72" s="95"/>
      <c r="I72" s="95"/>
      <c r="J72" s="369"/>
    </row>
    <row r="73" spans="1:10" x14ac:dyDescent="0.55000000000000004">
      <c r="A73" s="232"/>
      <c r="B73" s="232" t="s">
        <v>419</v>
      </c>
      <c r="C73" s="233" t="s">
        <v>77</v>
      </c>
      <c r="D73" s="233" t="s">
        <v>403</v>
      </c>
      <c r="E73" s="95">
        <v>352000</v>
      </c>
      <c r="F73" s="95">
        <v>244000</v>
      </c>
      <c r="G73" s="95">
        <v>244000</v>
      </c>
      <c r="H73" s="95"/>
      <c r="I73" s="95"/>
      <c r="J73" s="369"/>
    </row>
    <row r="74" spans="1:10" x14ac:dyDescent="0.55000000000000004">
      <c r="A74" s="232"/>
      <c r="B74" s="232" t="s">
        <v>419</v>
      </c>
      <c r="C74" s="233" t="s">
        <v>77</v>
      </c>
      <c r="D74" s="233" t="s">
        <v>404</v>
      </c>
      <c r="E74" s="95">
        <v>60000</v>
      </c>
      <c r="F74" s="95">
        <v>60000</v>
      </c>
      <c r="G74" s="95">
        <v>60000</v>
      </c>
      <c r="H74" s="95"/>
      <c r="I74" s="95"/>
      <c r="J74" s="369"/>
    </row>
    <row r="75" spans="1:10" x14ac:dyDescent="0.55000000000000004">
      <c r="A75" s="232"/>
      <c r="B75" s="232" t="s">
        <v>419</v>
      </c>
      <c r="C75" s="233" t="s">
        <v>77</v>
      </c>
      <c r="D75" s="233" t="s">
        <v>405</v>
      </c>
      <c r="E75" s="95">
        <v>181000</v>
      </c>
      <c r="F75" s="95">
        <v>181000</v>
      </c>
      <c r="G75" s="95">
        <v>181000</v>
      </c>
      <c r="H75" s="95"/>
      <c r="I75" s="95"/>
      <c r="J75" s="369"/>
    </row>
    <row r="76" spans="1:10" x14ac:dyDescent="0.55000000000000004">
      <c r="A76" s="232">
        <v>46</v>
      </c>
      <c r="B76" s="232" t="s">
        <v>419</v>
      </c>
      <c r="C76" s="233" t="s">
        <v>77</v>
      </c>
      <c r="D76" s="233" t="s">
        <v>406</v>
      </c>
      <c r="E76" s="155">
        <v>500000</v>
      </c>
      <c r="F76" s="155">
        <v>495000</v>
      </c>
      <c r="G76" s="155">
        <v>495000</v>
      </c>
      <c r="H76" s="155" t="s">
        <v>125</v>
      </c>
      <c r="I76" s="155" t="s">
        <v>125</v>
      </c>
      <c r="J76" s="200" t="s">
        <v>168</v>
      </c>
    </row>
    <row r="77" spans="1:10" x14ac:dyDescent="0.55000000000000004">
      <c r="A77" s="232">
        <v>47</v>
      </c>
      <c r="B77" s="232" t="s">
        <v>419</v>
      </c>
      <c r="C77" s="233" t="s">
        <v>77</v>
      </c>
      <c r="D77" s="233" t="s">
        <v>407</v>
      </c>
      <c r="E77" s="155">
        <v>500000</v>
      </c>
      <c r="F77" s="155">
        <v>495000</v>
      </c>
      <c r="G77" s="155">
        <v>495000</v>
      </c>
      <c r="H77" s="155" t="s">
        <v>125</v>
      </c>
      <c r="I77" s="155" t="s">
        <v>125</v>
      </c>
      <c r="J77" s="200" t="s">
        <v>168</v>
      </c>
    </row>
    <row r="78" spans="1:10" x14ac:dyDescent="0.55000000000000004">
      <c r="A78" s="232">
        <v>48</v>
      </c>
      <c r="B78" s="232" t="s">
        <v>419</v>
      </c>
      <c r="C78" s="233" t="s">
        <v>77</v>
      </c>
      <c r="D78" s="233" t="s">
        <v>408</v>
      </c>
      <c r="E78" s="155">
        <v>350000</v>
      </c>
      <c r="F78" s="155">
        <v>350000</v>
      </c>
      <c r="G78" s="155">
        <v>350000</v>
      </c>
      <c r="H78" s="155" t="s">
        <v>125</v>
      </c>
      <c r="I78" s="155" t="s">
        <v>125</v>
      </c>
      <c r="J78" s="200" t="s">
        <v>168</v>
      </c>
    </row>
    <row r="79" spans="1:10" x14ac:dyDescent="0.55000000000000004">
      <c r="A79" s="232"/>
      <c r="B79" s="232" t="s">
        <v>419</v>
      </c>
      <c r="C79" s="233" t="s">
        <v>77</v>
      </c>
      <c r="D79" s="233" t="s">
        <v>409</v>
      </c>
      <c r="E79" s="155">
        <v>500000</v>
      </c>
      <c r="F79" s="155">
        <v>495000</v>
      </c>
      <c r="G79" s="155">
        <v>495000</v>
      </c>
      <c r="H79" s="155"/>
      <c r="I79" s="155"/>
      <c r="J79" s="249"/>
    </row>
    <row r="80" spans="1:10" x14ac:dyDescent="0.55000000000000004">
      <c r="A80" s="232"/>
      <c r="B80" s="232" t="s">
        <v>419</v>
      </c>
      <c r="C80" s="233" t="s">
        <v>77</v>
      </c>
      <c r="D80" s="233" t="s">
        <v>413</v>
      </c>
      <c r="E80" s="155">
        <v>124200</v>
      </c>
      <c r="F80" s="155">
        <v>124200</v>
      </c>
      <c r="G80" s="155">
        <v>124200</v>
      </c>
      <c r="H80" s="155"/>
      <c r="I80" s="155"/>
      <c r="J80" s="249"/>
    </row>
    <row r="81" spans="1:11" x14ac:dyDescent="0.55000000000000004">
      <c r="A81" s="232"/>
      <c r="B81" s="232" t="s">
        <v>419</v>
      </c>
      <c r="C81" s="233" t="s">
        <v>77</v>
      </c>
      <c r="D81" s="233" t="s">
        <v>412</v>
      </c>
      <c r="E81" s="155">
        <v>435000</v>
      </c>
      <c r="F81" s="155">
        <v>432000</v>
      </c>
      <c r="G81" s="155">
        <v>432000</v>
      </c>
      <c r="H81" s="155"/>
      <c r="I81" s="155"/>
      <c r="J81" s="249"/>
    </row>
    <row r="82" spans="1:11" x14ac:dyDescent="0.55000000000000004">
      <c r="A82" s="232"/>
      <c r="B82" s="232" t="s">
        <v>419</v>
      </c>
      <c r="C82" s="233" t="s">
        <v>77</v>
      </c>
      <c r="D82" s="233" t="s">
        <v>411</v>
      </c>
      <c r="E82" s="155">
        <v>477000</v>
      </c>
      <c r="F82" s="155">
        <v>326000</v>
      </c>
      <c r="G82" s="155">
        <v>326000</v>
      </c>
      <c r="H82" s="155"/>
      <c r="I82" s="155"/>
      <c r="J82" s="249"/>
    </row>
    <row r="83" spans="1:11" x14ac:dyDescent="0.55000000000000004">
      <c r="A83" s="232"/>
      <c r="B83" s="232" t="s">
        <v>419</v>
      </c>
      <c r="C83" s="233" t="s">
        <v>77</v>
      </c>
      <c r="D83" s="233" t="s">
        <v>410</v>
      </c>
      <c r="E83" s="155">
        <v>215000</v>
      </c>
      <c r="F83" s="155">
        <v>172000</v>
      </c>
      <c r="G83" s="155">
        <v>172000</v>
      </c>
      <c r="H83" s="155"/>
      <c r="I83" s="155"/>
      <c r="J83" s="249"/>
    </row>
    <row r="84" spans="1:11" x14ac:dyDescent="0.55000000000000004">
      <c r="A84" s="237"/>
      <c r="B84" s="237" t="s">
        <v>419</v>
      </c>
      <c r="C84" s="238" t="s">
        <v>77</v>
      </c>
      <c r="D84" s="238" t="s">
        <v>414</v>
      </c>
      <c r="E84" s="178">
        <v>227000</v>
      </c>
      <c r="F84" s="178">
        <v>224000</v>
      </c>
      <c r="G84" s="178">
        <v>224000</v>
      </c>
      <c r="H84" s="178"/>
      <c r="I84" s="178"/>
      <c r="J84" s="169"/>
    </row>
    <row r="85" spans="1:11" ht="24.75" thickBot="1" x14ac:dyDescent="0.6">
      <c r="A85" s="451" t="s">
        <v>129</v>
      </c>
      <c r="B85" s="451"/>
      <c r="C85" s="451"/>
      <c r="D85" s="481"/>
      <c r="E85" s="247">
        <f>SUM(E70:E84)</f>
        <v>13938800</v>
      </c>
      <c r="F85" s="247">
        <f>SUM(F70:F84)</f>
        <v>12706100</v>
      </c>
      <c r="G85" s="247">
        <f>SUM(G70:G84)</f>
        <v>12706100</v>
      </c>
      <c r="H85" s="247">
        <f>SUM(H70:H84)</f>
        <v>0</v>
      </c>
      <c r="I85" s="247">
        <f>SUM(I70:I84)</f>
        <v>0</v>
      </c>
      <c r="J85" s="201"/>
    </row>
    <row r="86" spans="1:11" ht="24.75" thickTop="1" x14ac:dyDescent="0.55000000000000004">
      <c r="A86" s="197"/>
      <c r="B86" s="197"/>
      <c r="C86" s="197"/>
      <c r="D86" s="199"/>
      <c r="E86" s="108"/>
      <c r="F86" s="8"/>
      <c r="G86" s="211"/>
      <c r="H86" s="8"/>
      <c r="I86" s="8"/>
      <c r="J86" s="17"/>
    </row>
    <row r="87" spans="1:11" x14ac:dyDescent="0.55000000000000004">
      <c r="A87" s="373"/>
      <c r="B87" s="373"/>
      <c r="C87" s="373"/>
      <c r="D87" s="199"/>
      <c r="E87" s="108"/>
      <c r="F87" s="8"/>
      <c r="G87" s="211"/>
      <c r="H87" s="8"/>
      <c r="I87" s="8"/>
      <c r="J87" s="17"/>
    </row>
    <row r="88" spans="1:11" x14ac:dyDescent="0.55000000000000004">
      <c r="A88" s="373"/>
      <c r="B88" s="373"/>
      <c r="C88" s="373"/>
      <c r="D88" s="199"/>
      <c r="E88" s="108"/>
      <c r="F88" s="8"/>
      <c r="G88" s="211"/>
      <c r="H88" s="8"/>
      <c r="I88" s="8"/>
      <c r="J88" s="17"/>
    </row>
    <row r="89" spans="1:11" x14ac:dyDescent="0.55000000000000004">
      <c r="A89" s="373"/>
      <c r="B89" s="373"/>
      <c r="C89" s="373"/>
      <c r="D89" s="199"/>
      <c r="E89" s="108"/>
      <c r="F89" s="8"/>
      <c r="G89" s="211"/>
      <c r="H89" s="8"/>
      <c r="I89" s="8"/>
      <c r="J89" s="17"/>
    </row>
    <row r="90" spans="1:11" x14ac:dyDescent="0.55000000000000004">
      <c r="A90" s="373"/>
      <c r="B90" s="373"/>
      <c r="C90" s="373"/>
      <c r="D90" s="199"/>
      <c r="E90" s="108"/>
      <c r="F90" s="8"/>
      <c r="G90" s="211"/>
      <c r="H90" s="8"/>
      <c r="I90" s="8"/>
      <c r="J90" s="17"/>
    </row>
    <row r="91" spans="1:11" x14ac:dyDescent="0.55000000000000004">
      <c r="A91" s="373"/>
      <c r="B91" s="373"/>
      <c r="C91" s="373"/>
      <c r="D91" s="199"/>
      <c r="E91" s="108"/>
      <c r="F91" s="8"/>
      <c r="G91" s="211"/>
      <c r="H91" s="8"/>
      <c r="I91" s="8"/>
      <c r="J91" s="17"/>
    </row>
    <row r="92" spans="1:11" x14ac:dyDescent="0.55000000000000004">
      <c r="A92" s="197"/>
      <c r="B92" s="197"/>
      <c r="C92" s="197"/>
      <c r="D92" s="199"/>
      <c r="E92" s="108"/>
      <c r="F92" s="8"/>
      <c r="G92" s="211"/>
      <c r="H92" s="8"/>
      <c r="I92" s="8"/>
      <c r="J92" s="17"/>
    </row>
    <row r="93" spans="1:11" x14ac:dyDescent="0.55000000000000004">
      <c r="A93" s="197"/>
      <c r="B93" s="197"/>
      <c r="C93" s="197"/>
      <c r="D93" s="199"/>
      <c r="E93" s="108"/>
      <c r="F93" s="8"/>
      <c r="G93" s="211"/>
      <c r="H93" s="8"/>
      <c r="I93" s="8"/>
      <c r="J93" s="17"/>
    </row>
    <row r="94" spans="1:11" x14ac:dyDescent="0.55000000000000004">
      <c r="A94" s="197"/>
      <c r="B94" s="197"/>
      <c r="C94" s="197"/>
      <c r="D94" s="199"/>
      <c r="E94" s="108"/>
      <c r="F94" s="8"/>
      <c r="G94" s="211"/>
      <c r="H94" s="8"/>
      <c r="I94" s="8"/>
      <c r="J94" s="17"/>
    </row>
    <row r="95" spans="1:11" x14ac:dyDescent="0.55000000000000004">
      <c r="A95" s="483"/>
      <c r="B95" s="483"/>
      <c r="C95" s="483"/>
      <c r="D95" s="483"/>
      <c r="E95" s="483"/>
      <c r="F95" s="483"/>
      <c r="G95" s="483"/>
      <c r="H95" s="483"/>
      <c r="I95" s="483"/>
      <c r="J95" s="483"/>
      <c r="K95" s="483"/>
    </row>
    <row r="96" spans="1:11" x14ac:dyDescent="0.55000000000000004">
      <c r="A96" s="197"/>
      <c r="B96" s="197"/>
      <c r="C96" s="197"/>
      <c r="D96" s="199"/>
      <c r="E96" s="108"/>
      <c r="F96" s="8"/>
      <c r="G96" s="211"/>
      <c r="H96" s="8"/>
      <c r="I96" s="8"/>
      <c r="J96" s="17"/>
    </row>
    <row r="97" spans="1:14" x14ac:dyDescent="0.55000000000000004">
      <c r="A97" s="482"/>
      <c r="B97" s="482"/>
      <c r="C97" s="482"/>
      <c r="D97" s="482"/>
      <c r="E97" s="482"/>
      <c r="F97" s="482"/>
      <c r="G97" s="482"/>
      <c r="H97" s="482"/>
      <c r="I97" s="482"/>
      <c r="J97" s="482"/>
    </row>
    <row r="98" spans="1:14" ht="21.75" customHeight="1" x14ac:dyDescent="0.55000000000000004">
      <c r="A98" s="455" t="s">
        <v>163</v>
      </c>
      <c r="B98" s="198"/>
      <c r="C98" s="198"/>
      <c r="D98" s="453" t="s">
        <v>164</v>
      </c>
      <c r="E98" s="452" t="s">
        <v>158</v>
      </c>
      <c r="F98" s="452" t="s">
        <v>159</v>
      </c>
      <c r="G98" s="460" t="s">
        <v>160</v>
      </c>
      <c r="H98" s="452" t="s">
        <v>166</v>
      </c>
      <c r="I98" s="452" t="s">
        <v>165</v>
      </c>
      <c r="J98" s="453" t="s">
        <v>124</v>
      </c>
    </row>
    <row r="99" spans="1:14" x14ac:dyDescent="0.55000000000000004">
      <c r="A99" s="455"/>
      <c r="B99" s="198"/>
      <c r="C99" s="198"/>
      <c r="D99" s="453"/>
      <c r="E99" s="452"/>
      <c r="F99" s="452"/>
      <c r="G99" s="460"/>
      <c r="H99" s="452"/>
      <c r="I99" s="452"/>
      <c r="J99" s="453"/>
    </row>
    <row r="100" spans="1:14" x14ac:dyDescent="0.55000000000000004">
      <c r="A100" s="254"/>
      <c r="B100" s="254"/>
      <c r="C100" s="254"/>
      <c r="D100" s="253" t="s">
        <v>127</v>
      </c>
      <c r="E100" s="252"/>
      <c r="F100" s="252"/>
      <c r="G100" s="256">
        <f>+G85</f>
        <v>12706100</v>
      </c>
      <c r="H100" s="252"/>
      <c r="I100" s="252"/>
      <c r="J100" s="253"/>
    </row>
    <row r="101" spans="1:14" x14ac:dyDescent="0.55000000000000004">
      <c r="A101" s="102">
        <v>52</v>
      </c>
      <c r="B101" s="102" t="s">
        <v>260</v>
      </c>
      <c r="C101" s="248" t="s">
        <v>77</v>
      </c>
      <c r="D101" s="196" t="s">
        <v>255</v>
      </c>
      <c r="E101" s="103">
        <v>55000</v>
      </c>
      <c r="F101" s="103"/>
      <c r="G101" s="212">
        <v>55000</v>
      </c>
      <c r="H101" s="104"/>
      <c r="I101" s="103"/>
      <c r="J101" s="249" t="s">
        <v>168</v>
      </c>
    </row>
    <row r="102" spans="1:14" x14ac:dyDescent="0.55000000000000004">
      <c r="A102" s="102">
        <v>53</v>
      </c>
      <c r="B102" s="102" t="s">
        <v>260</v>
      </c>
      <c r="C102" s="248" t="s">
        <v>77</v>
      </c>
      <c r="D102" s="196" t="s">
        <v>256</v>
      </c>
      <c r="E102" s="103">
        <v>152000</v>
      </c>
      <c r="F102" s="103"/>
      <c r="G102" s="212">
        <v>150000</v>
      </c>
      <c r="H102" s="104"/>
      <c r="I102" s="103"/>
      <c r="J102" s="249" t="s">
        <v>168</v>
      </c>
    </row>
    <row r="103" spans="1:14" s="175" customFormat="1" x14ac:dyDescent="0.55000000000000004">
      <c r="A103" s="172">
        <v>54</v>
      </c>
      <c r="B103" s="102" t="s">
        <v>260</v>
      </c>
      <c r="C103" s="248" t="s">
        <v>77</v>
      </c>
      <c r="D103" s="258" t="s">
        <v>257</v>
      </c>
      <c r="E103" s="173">
        <v>133000</v>
      </c>
      <c r="F103" s="173"/>
      <c r="G103" s="213">
        <v>132000</v>
      </c>
      <c r="H103" s="174"/>
      <c r="I103" s="173"/>
      <c r="J103" s="249" t="s">
        <v>168</v>
      </c>
    </row>
    <row r="104" spans="1:14" x14ac:dyDescent="0.55000000000000004">
      <c r="A104" s="102">
        <v>55</v>
      </c>
      <c r="B104" s="102" t="s">
        <v>260</v>
      </c>
      <c r="C104" s="248" t="s">
        <v>77</v>
      </c>
      <c r="D104" s="258" t="s">
        <v>258</v>
      </c>
      <c r="E104" s="103">
        <v>146000</v>
      </c>
      <c r="F104" s="104"/>
      <c r="G104" s="212">
        <v>145000</v>
      </c>
      <c r="H104" s="104"/>
      <c r="I104" s="103"/>
      <c r="J104" s="249" t="s">
        <v>168</v>
      </c>
    </row>
    <row r="105" spans="1:14" x14ac:dyDescent="0.55000000000000004">
      <c r="A105" s="274"/>
      <c r="B105" s="274"/>
      <c r="C105" s="248"/>
      <c r="D105" s="258"/>
      <c r="E105" s="275"/>
      <c r="F105" s="170"/>
      <c r="G105" s="276"/>
      <c r="H105" s="170"/>
      <c r="I105" s="275"/>
      <c r="J105" s="249"/>
    </row>
    <row r="106" spans="1:14" x14ac:dyDescent="0.55000000000000004">
      <c r="A106" s="105">
        <v>56</v>
      </c>
      <c r="B106" s="105"/>
      <c r="C106" s="362"/>
      <c r="D106" s="363"/>
      <c r="E106" s="106"/>
      <c r="F106" s="209"/>
      <c r="G106" s="214"/>
      <c r="H106" s="209"/>
      <c r="I106" s="106"/>
      <c r="J106" s="107"/>
    </row>
    <row r="107" spans="1:14" ht="24.75" thickBot="1" x14ac:dyDescent="0.6">
      <c r="A107" s="451" t="s">
        <v>129</v>
      </c>
      <c r="B107" s="451"/>
      <c r="C107" s="451"/>
      <c r="D107" s="481"/>
      <c r="E107" s="109">
        <f>SUM(E101:E106)</f>
        <v>486000</v>
      </c>
      <c r="F107" s="109">
        <f>SUM(F101:F106)</f>
        <v>0</v>
      </c>
      <c r="G107" s="215">
        <f>SUM(G100:G106)</f>
        <v>13188100</v>
      </c>
      <c r="H107" s="109">
        <f>SUM(H101:H106)</f>
        <v>0</v>
      </c>
      <c r="I107" s="109">
        <f>SUM(I101:I106)</f>
        <v>0</v>
      </c>
      <c r="J107" s="17"/>
    </row>
    <row r="108" spans="1:14" ht="24.75" thickTop="1" x14ac:dyDescent="0.55000000000000004">
      <c r="A108" s="197"/>
      <c r="B108" s="197"/>
      <c r="C108" s="197"/>
      <c r="D108" s="166" t="s">
        <v>259</v>
      </c>
      <c r="E108" s="108"/>
      <c r="F108" s="8"/>
      <c r="G108" s="257"/>
      <c r="H108" s="8"/>
      <c r="I108" s="8"/>
      <c r="J108" s="17"/>
    </row>
    <row r="109" spans="1:14" x14ac:dyDescent="0.55000000000000004">
      <c r="A109" s="197"/>
      <c r="B109" s="197"/>
      <c r="C109" s="197"/>
      <c r="D109" s="199"/>
      <c r="E109" s="108"/>
      <c r="F109" s="8"/>
      <c r="G109" s="211"/>
      <c r="H109" s="8"/>
      <c r="I109" s="8"/>
      <c r="J109" s="17"/>
    </row>
    <row r="110" spans="1:14" s="20" customFormat="1" x14ac:dyDescent="0.55000000000000004">
      <c r="G110" s="216"/>
      <c r="H110" s="4"/>
      <c r="J110" s="19"/>
      <c r="K110" s="19"/>
      <c r="N110" s="19"/>
    </row>
    <row r="111" spans="1:14" s="20" customFormat="1" x14ac:dyDescent="0.55000000000000004">
      <c r="G111" s="216"/>
      <c r="H111" s="4"/>
      <c r="J111" s="19"/>
      <c r="K111" s="19"/>
      <c r="N111" s="19"/>
    </row>
    <row r="112" spans="1:14" s="20" customFormat="1" x14ac:dyDescent="0.55000000000000004">
      <c r="E112" s="19"/>
      <c r="G112" s="216"/>
      <c r="H112" s="179"/>
      <c r="J112" s="19"/>
      <c r="K112" s="19"/>
      <c r="M112" s="19"/>
      <c r="N112" s="19"/>
    </row>
    <row r="113" spans="1:10" x14ac:dyDescent="0.55000000000000004">
      <c r="A113" s="197"/>
      <c r="B113" s="197"/>
      <c r="C113" s="197"/>
      <c r="D113" s="199"/>
      <c r="E113" s="108"/>
      <c r="F113" s="8"/>
      <c r="G113" s="211"/>
      <c r="H113" s="8"/>
      <c r="I113" s="8"/>
      <c r="J113" s="17"/>
    </row>
    <row r="114" spans="1:10" x14ac:dyDescent="0.55000000000000004">
      <c r="A114" s="197"/>
      <c r="B114" s="197"/>
      <c r="C114" s="197"/>
      <c r="D114" s="199"/>
      <c r="E114" s="108"/>
      <c r="F114" s="8"/>
      <c r="G114" s="211"/>
      <c r="H114" s="8"/>
      <c r="I114" s="8"/>
      <c r="J114" s="17"/>
    </row>
    <row r="115" spans="1:10" x14ac:dyDescent="0.55000000000000004">
      <c r="A115" s="197"/>
      <c r="B115" s="197"/>
      <c r="C115" s="197"/>
      <c r="D115" s="199"/>
      <c r="E115" s="108"/>
      <c r="F115" s="8"/>
      <c r="G115" s="211"/>
      <c r="H115" s="8"/>
      <c r="I115" s="8"/>
      <c r="J115" s="17"/>
    </row>
    <row r="116" spans="1:10" x14ac:dyDescent="0.55000000000000004">
      <c r="A116" s="197"/>
      <c r="B116" s="197"/>
      <c r="C116" s="197"/>
      <c r="D116" s="199"/>
      <c r="E116" s="108"/>
      <c r="F116" s="8"/>
      <c r="G116" s="211"/>
      <c r="H116" s="8"/>
      <c r="I116" s="8"/>
      <c r="J116" s="17"/>
    </row>
    <row r="117" spans="1:10" x14ac:dyDescent="0.55000000000000004">
      <c r="A117" s="197"/>
      <c r="B117" s="197"/>
      <c r="C117" s="197"/>
      <c r="D117" s="199"/>
      <c r="E117" s="108"/>
      <c r="F117" s="8"/>
      <c r="G117" s="211"/>
      <c r="H117" s="8"/>
      <c r="I117" s="8"/>
      <c r="J117" s="17"/>
    </row>
    <row r="118" spans="1:10" x14ac:dyDescent="0.55000000000000004">
      <c r="A118" s="197"/>
      <c r="B118" s="197"/>
      <c r="C118" s="197"/>
      <c r="D118" s="199"/>
      <c r="E118" s="108"/>
      <c r="F118" s="8"/>
      <c r="G118" s="211"/>
      <c r="H118" s="8"/>
      <c r="I118" s="8"/>
      <c r="J118" s="17"/>
    </row>
    <row r="119" spans="1:10" x14ac:dyDescent="0.55000000000000004">
      <c r="A119" s="197"/>
      <c r="B119" s="197"/>
      <c r="C119" s="197"/>
      <c r="D119" s="199"/>
      <c r="E119" s="108"/>
      <c r="F119" s="8"/>
      <c r="G119" s="211"/>
      <c r="H119" s="8"/>
      <c r="I119" s="8"/>
      <c r="J119" s="17"/>
    </row>
    <row r="120" spans="1:10" x14ac:dyDescent="0.55000000000000004">
      <c r="A120" s="197"/>
      <c r="B120" s="197"/>
      <c r="C120" s="197"/>
      <c r="D120" s="199"/>
      <c r="E120" s="108"/>
      <c r="F120" s="8"/>
      <c r="G120" s="211"/>
      <c r="H120" s="8"/>
      <c r="I120" s="8"/>
      <c r="J120" s="17"/>
    </row>
    <row r="121" spans="1:10" x14ac:dyDescent="0.55000000000000004">
      <c r="A121" s="197"/>
      <c r="B121" s="197"/>
      <c r="C121" s="197"/>
      <c r="D121" s="199"/>
      <c r="E121" s="108"/>
      <c r="F121" s="8"/>
      <c r="G121" s="211"/>
      <c r="H121" s="8"/>
      <c r="I121" s="8"/>
      <c r="J121" s="17"/>
    </row>
  </sheetData>
  <mergeCells count="48">
    <mergeCell ref="A107:D107"/>
    <mergeCell ref="A35:A36"/>
    <mergeCell ref="D35:D36"/>
    <mergeCell ref="E35:E36"/>
    <mergeCell ref="F35:F36"/>
    <mergeCell ref="A95:K95"/>
    <mergeCell ref="E68:E69"/>
    <mergeCell ref="F68:F69"/>
    <mergeCell ref="G68:G69"/>
    <mergeCell ref="H68:H69"/>
    <mergeCell ref="I68:I69"/>
    <mergeCell ref="J68:J69"/>
    <mergeCell ref="J98:J99"/>
    <mergeCell ref="A68:A69"/>
    <mergeCell ref="B68:B69"/>
    <mergeCell ref="C68:C69"/>
    <mergeCell ref="A1:J1"/>
    <mergeCell ref="A2:J2"/>
    <mergeCell ref="A85:D85"/>
    <mergeCell ref="A97:J97"/>
    <mergeCell ref="A3:J3"/>
    <mergeCell ref="G5:G6"/>
    <mergeCell ref="H5:H6"/>
    <mergeCell ref="J5:J6"/>
    <mergeCell ref="A5:A6"/>
    <mergeCell ref="B5:B6"/>
    <mergeCell ref="D5:D6"/>
    <mergeCell ref="E5:E6"/>
    <mergeCell ref="F5:F6"/>
    <mergeCell ref="I5:I6"/>
    <mergeCell ref="C5:C6"/>
    <mergeCell ref="I35:I36"/>
    <mergeCell ref="A67:J67"/>
    <mergeCell ref="G98:G99"/>
    <mergeCell ref="B35:B36"/>
    <mergeCell ref="C35:C36"/>
    <mergeCell ref="D68:D69"/>
    <mergeCell ref="A98:A99"/>
    <mergeCell ref="D98:D99"/>
    <mergeCell ref="E98:E99"/>
    <mergeCell ref="F98:F99"/>
    <mergeCell ref="I98:I99"/>
    <mergeCell ref="H98:H99"/>
    <mergeCell ref="H17:J17"/>
    <mergeCell ref="H35:H36"/>
    <mergeCell ref="J35:J36"/>
    <mergeCell ref="A34:J34"/>
    <mergeCell ref="G35:G36"/>
  </mergeCells>
  <pageMargins left="0.35433070866141736" right="0.15748031496062992" top="0.35433070866141736" bottom="0.15748031496062992" header="0.31496062992125984" footer="0.15748031496062992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32"/>
  <sheetViews>
    <sheetView topLeftCell="A19" zoomScale="110" zoomScaleNormal="110" workbookViewId="0">
      <selection activeCell="B27" sqref="B27:C27"/>
    </sheetView>
  </sheetViews>
  <sheetFormatPr defaultRowHeight="23.1" customHeight="1" x14ac:dyDescent="0.55000000000000004"/>
  <cols>
    <col min="1" max="1" width="27" style="76" customWidth="1"/>
    <col min="2" max="2" width="20.7109375" style="162" customWidth="1"/>
    <col min="3" max="3" width="4" style="76" customWidth="1"/>
    <col min="4" max="4" width="28" style="162" customWidth="1"/>
    <col min="5" max="5" width="20.7109375" style="162" customWidth="1"/>
    <col min="6" max="6" width="4.28515625" style="76" customWidth="1"/>
    <col min="7" max="16384" width="9.140625" style="76"/>
  </cols>
  <sheetData>
    <row r="1" spans="1:7" ht="23.1" customHeight="1" x14ac:dyDescent="0.55000000000000004">
      <c r="A1" s="494"/>
      <c r="B1" s="494"/>
      <c r="C1" s="494"/>
      <c r="D1" s="494"/>
      <c r="E1" s="494"/>
      <c r="F1" s="494"/>
    </row>
    <row r="2" spans="1:7" ht="23.1" customHeight="1" x14ac:dyDescent="0.55000000000000004">
      <c r="A2" s="465" t="s">
        <v>247</v>
      </c>
      <c r="B2" s="465"/>
      <c r="C2" s="465"/>
      <c r="D2" s="465"/>
      <c r="E2" s="465"/>
      <c r="F2" s="465"/>
      <c r="G2" s="34"/>
    </row>
    <row r="3" spans="1:7" ht="23.1" customHeight="1" x14ac:dyDescent="0.55000000000000004">
      <c r="A3" s="465" t="s">
        <v>154</v>
      </c>
      <c r="B3" s="465"/>
      <c r="C3" s="465"/>
      <c r="D3" s="465"/>
      <c r="E3" s="465"/>
      <c r="F3" s="465"/>
      <c r="G3" s="34"/>
    </row>
    <row r="4" spans="1:7" ht="23.1" customHeight="1" x14ac:dyDescent="0.55000000000000004">
      <c r="A4" s="495" t="s">
        <v>359</v>
      </c>
      <c r="B4" s="495"/>
      <c r="C4" s="495"/>
      <c r="D4" s="495"/>
      <c r="E4" s="495"/>
      <c r="F4" s="495"/>
      <c r="G4" s="77"/>
    </row>
    <row r="5" spans="1:7" ht="23.1" customHeight="1" x14ac:dyDescent="0.55000000000000004">
      <c r="A5" s="78" t="s">
        <v>206</v>
      </c>
      <c r="B5" s="161"/>
      <c r="C5" s="77"/>
      <c r="D5" s="163"/>
      <c r="E5" s="163"/>
      <c r="F5" s="78"/>
    </row>
    <row r="6" spans="1:7" ht="23.1" customHeight="1" x14ac:dyDescent="0.55000000000000004">
      <c r="A6" s="496" t="s">
        <v>78</v>
      </c>
      <c r="B6" s="498" t="s">
        <v>207</v>
      </c>
      <c r="C6" s="499"/>
      <c r="D6" s="502" t="s">
        <v>208</v>
      </c>
      <c r="E6" s="503"/>
      <c r="F6" s="504"/>
    </row>
    <row r="7" spans="1:7" ht="23.1" customHeight="1" x14ac:dyDescent="0.55000000000000004">
      <c r="A7" s="497"/>
      <c r="B7" s="500"/>
      <c r="C7" s="501"/>
      <c r="D7" s="74" t="s">
        <v>209</v>
      </c>
      <c r="E7" s="502" t="s">
        <v>58</v>
      </c>
      <c r="F7" s="504"/>
    </row>
    <row r="8" spans="1:7" ht="23.1" customHeight="1" x14ac:dyDescent="0.55000000000000004">
      <c r="A8" s="80" t="s">
        <v>122</v>
      </c>
      <c r="B8" s="492"/>
      <c r="C8" s="493"/>
      <c r="D8" s="75"/>
      <c r="E8" s="488"/>
      <c r="F8" s="489"/>
    </row>
    <row r="9" spans="1:7" ht="23.1" customHeight="1" x14ac:dyDescent="0.55000000000000004">
      <c r="A9" s="82" t="s">
        <v>261</v>
      </c>
      <c r="B9" s="490">
        <v>11101905</v>
      </c>
      <c r="C9" s="491"/>
      <c r="D9" s="164" t="s">
        <v>277</v>
      </c>
      <c r="E9" s="490">
        <v>2797059</v>
      </c>
      <c r="F9" s="491"/>
    </row>
    <row r="10" spans="1:7" ht="23.1" customHeight="1" x14ac:dyDescent="0.55000000000000004">
      <c r="A10" s="82" t="s">
        <v>262</v>
      </c>
      <c r="B10" s="484">
        <v>2860000</v>
      </c>
      <c r="C10" s="485"/>
      <c r="D10" s="164" t="s">
        <v>278</v>
      </c>
      <c r="E10" s="261"/>
      <c r="F10" s="262"/>
    </row>
    <row r="11" spans="1:7" ht="23.1" customHeight="1" x14ac:dyDescent="0.55000000000000004">
      <c r="A11" s="82" t="s">
        <v>263</v>
      </c>
      <c r="B11" s="484">
        <v>13360951.08</v>
      </c>
      <c r="C11" s="485"/>
      <c r="D11" s="164" t="s">
        <v>279</v>
      </c>
      <c r="E11" s="484">
        <v>4929230</v>
      </c>
      <c r="F11" s="485"/>
    </row>
    <row r="12" spans="1:7" ht="23.1" customHeight="1" x14ac:dyDescent="0.55000000000000004">
      <c r="A12" s="82" t="s">
        <v>264</v>
      </c>
      <c r="B12" s="484"/>
      <c r="C12" s="485"/>
      <c r="D12" s="164" t="s">
        <v>280</v>
      </c>
      <c r="E12" s="484">
        <v>1213505</v>
      </c>
      <c r="F12" s="485"/>
    </row>
    <row r="13" spans="1:7" ht="23.1" customHeight="1" x14ac:dyDescent="0.55000000000000004">
      <c r="A13" s="82" t="s">
        <v>265</v>
      </c>
      <c r="B13" s="259"/>
      <c r="C13" s="260"/>
      <c r="D13" s="164" t="s">
        <v>281</v>
      </c>
      <c r="E13" s="484">
        <v>544640</v>
      </c>
      <c r="F13" s="485"/>
    </row>
    <row r="14" spans="1:7" ht="23.1" customHeight="1" x14ac:dyDescent="0.55000000000000004">
      <c r="A14" s="82" t="s">
        <v>266</v>
      </c>
      <c r="B14" s="259"/>
      <c r="C14" s="260"/>
      <c r="D14" s="164" t="s">
        <v>26</v>
      </c>
      <c r="E14" s="484">
        <v>11785850</v>
      </c>
      <c r="F14" s="485"/>
    </row>
    <row r="15" spans="1:7" ht="23.1" customHeight="1" x14ac:dyDescent="0.55000000000000004">
      <c r="A15" s="84" t="s">
        <v>123</v>
      </c>
      <c r="B15" s="484"/>
      <c r="C15" s="485"/>
      <c r="D15" s="164" t="s">
        <v>282</v>
      </c>
      <c r="E15" s="484">
        <v>17673951.079999998</v>
      </c>
      <c r="F15" s="485"/>
    </row>
    <row r="16" spans="1:7" ht="23.1" customHeight="1" x14ac:dyDescent="0.55000000000000004">
      <c r="A16" s="82" t="s">
        <v>267</v>
      </c>
      <c r="B16" s="484">
        <v>1944060</v>
      </c>
      <c r="C16" s="485"/>
      <c r="D16" s="164"/>
      <c r="E16" s="484">
        <v>0</v>
      </c>
      <c r="F16" s="485"/>
    </row>
    <row r="17" spans="1:6" ht="23.1" customHeight="1" x14ac:dyDescent="0.55000000000000004">
      <c r="A17" s="82" t="s">
        <v>268</v>
      </c>
      <c r="B17" s="484">
        <v>481740</v>
      </c>
      <c r="C17" s="485"/>
      <c r="D17" s="70"/>
      <c r="E17" s="484">
        <v>0</v>
      </c>
      <c r="F17" s="485"/>
    </row>
    <row r="18" spans="1:6" ht="23.1" customHeight="1" x14ac:dyDescent="0.55000000000000004">
      <c r="A18" s="82" t="s">
        <v>269</v>
      </c>
      <c r="B18" s="484">
        <v>608500</v>
      </c>
      <c r="C18" s="485"/>
      <c r="D18" s="70"/>
      <c r="E18" s="484">
        <v>0</v>
      </c>
      <c r="F18" s="485"/>
    </row>
    <row r="19" spans="1:6" ht="23.1" customHeight="1" x14ac:dyDescent="0.55000000000000004">
      <c r="A19" s="82" t="s">
        <v>270</v>
      </c>
      <c r="B19" s="484">
        <v>151100</v>
      </c>
      <c r="C19" s="485"/>
      <c r="D19" s="164"/>
      <c r="E19" s="484">
        <v>0</v>
      </c>
      <c r="F19" s="485"/>
    </row>
    <row r="20" spans="1:6" ht="23.1" customHeight="1" x14ac:dyDescent="0.55000000000000004">
      <c r="A20" s="82" t="s">
        <v>271</v>
      </c>
      <c r="B20" s="484">
        <v>477510</v>
      </c>
      <c r="C20" s="485"/>
      <c r="D20" s="164"/>
      <c r="E20" s="484">
        <v>0</v>
      </c>
      <c r="F20" s="485"/>
    </row>
    <row r="21" spans="1:6" ht="23.1" customHeight="1" x14ac:dyDescent="0.55000000000000004">
      <c r="A21" s="82" t="s">
        <v>272</v>
      </c>
      <c r="B21" s="484">
        <v>180460</v>
      </c>
      <c r="C21" s="485"/>
      <c r="D21" s="164"/>
      <c r="E21" s="484">
        <v>0</v>
      </c>
      <c r="F21" s="485"/>
    </row>
    <row r="22" spans="1:6" ht="23.1" customHeight="1" x14ac:dyDescent="0.55000000000000004">
      <c r="A22" s="82" t="s">
        <v>273</v>
      </c>
      <c r="B22" s="484">
        <v>675460</v>
      </c>
      <c r="C22" s="485"/>
      <c r="D22" s="164"/>
      <c r="E22" s="484">
        <v>0</v>
      </c>
      <c r="F22" s="485"/>
    </row>
    <row r="23" spans="1:6" ht="23.1" customHeight="1" x14ac:dyDescent="0.55000000000000004">
      <c r="A23" s="82" t="s">
        <v>274</v>
      </c>
      <c r="B23" s="484">
        <v>55200</v>
      </c>
      <c r="C23" s="485"/>
      <c r="D23" s="70"/>
      <c r="E23" s="484">
        <v>0</v>
      </c>
      <c r="F23" s="485"/>
    </row>
    <row r="24" spans="1:6" ht="23.1" customHeight="1" x14ac:dyDescent="0.55000000000000004">
      <c r="A24" s="82" t="s">
        <v>275</v>
      </c>
      <c r="B24" s="484">
        <v>6933349</v>
      </c>
      <c r="C24" s="485"/>
      <c r="D24" s="70"/>
      <c r="E24" s="484">
        <v>0</v>
      </c>
      <c r="F24" s="485"/>
    </row>
    <row r="25" spans="1:6" ht="23.1" customHeight="1" x14ac:dyDescent="0.55000000000000004">
      <c r="A25" s="82" t="s">
        <v>276</v>
      </c>
      <c r="B25" s="484">
        <v>114000</v>
      </c>
      <c r="C25" s="485"/>
      <c r="D25" s="70"/>
      <c r="E25" s="484">
        <v>0</v>
      </c>
      <c r="F25" s="485"/>
    </row>
    <row r="26" spans="1:6" ht="23.1" customHeight="1" x14ac:dyDescent="0.55000000000000004">
      <c r="A26" s="82"/>
      <c r="B26" s="484"/>
      <c r="C26" s="485"/>
      <c r="D26" s="70"/>
      <c r="E26" s="484">
        <v>0</v>
      </c>
      <c r="F26" s="485"/>
    </row>
    <row r="27" spans="1:6" ht="23.1" customHeight="1" x14ac:dyDescent="0.55000000000000004">
      <c r="A27" s="265" t="s">
        <v>32</v>
      </c>
      <c r="B27" s="486">
        <f>SUM(B9:C26)</f>
        <v>38944235.079999998</v>
      </c>
      <c r="C27" s="487"/>
      <c r="D27" s="120"/>
      <c r="E27" s="486">
        <f>SUM(E9:F26)</f>
        <v>38944235.079999998</v>
      </c>
      <c r="F27" s="487"/>
    </row>
    <row r="30" spans="1:6" ht="23.1" customHeight="1" x14ac:dyDescent="0.55000000000000004">
      <c r="A30" s="269" t="s">
        <v>227</v>
      </c>
    </row>
    <row r="31" spans="1:6" ht="23.1" customHeight="1" x14ac:dyDescent="0.55000000000000004">
      <c r="A31" s="269" t="s">
        <v>229</v>
      </c>
    </row>
    <row r="32" spans="1:6" ht="23.1" customHeight="1" x14ac:dyDescent="0.55000000000000004">
      <c r="A32" s="269" t="s">
        <v>228</v>
      </c>
    </row>
  </sheetData>
  <mergeCells count="45">
    <mergeCell ref="A1:F1"/>
    <mergeCell ref="A2:F2"/>
    <mergeCell ref="A3:F3"/>
    <mergeCell ref="A4:F4"/>
    <mergeCell ref="A6:A7"/>
    <mergeCell ref="B6:C7"/>
    <mergeCell ref="D6:F6"/>
    <mergeCell ref="E7:F7"/>
    <mergeCell ref="B9:C9"/>
    <mergeCell ref="B8:C8"/>
    <mergeCell ref="B12:C12"/>
    <mergeCell ref="B15:C15"/>
    <mergeCell ref="B10:C10"/>
    <mergeCell ref="B11:C11"/>
    <mergeCell ref="B16:C16"/>
    <mergeCell ref="B17:C17"/>
    <mergeCell ref="B18:C18"/>
    <mergeCell ref="B19:C19"/>
    <mergeCell ref="B20:C20"/>
    <mergeCell ref="E21:F21"/>
    <mergeCell ref="E22:F22"/>
    <mergeCell ref="E23:F23"/>
    <mergeCell ref="E24:F24"/>
    <mergeCell ref="B21:C21"/>
    <mergeCell ref="B22:C22"/>
    <mergeCell ref="B23:C23"/>
    <mergeCell ref="B24:C24"/>
    <mergeCell ref="E16:F16"/>
    <mergeCell ref="E17:F17"/>
    <mergeCell ref="E18:F18"/>
    <mergeCell ref="E19:F19"/>
    <mergeCell ref="E20:F20"/>
    <mergeCell ref="E8:F8"/>
    <mergeCell ref="E9:F9"/>
    <mergeCell ref="E12:F12"/>
    <mergeCell ref="E15:F15"/>
    <mergeCell ref="E11:F11"/>
    <mergeCell ref="E13:F13"/>
    <mergeCell ref="E14:F14"/>
    <mergeCell ref="E25:F25"/>
    <mergeCell ref="E26:F26"/>
    <mergeCell ref="E27:F27"/>
    <mergeCell ref="B26:C26"/>
    <mergeCell ref="B27:C27"/>
    <mergeCell ref="B25:C25"/>
  </mergeCells>
  <pageMargins left="0.62992125984251968" right="0.27559055118110237" top="0.43307086614173229" bottom="0.31496062992125984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view="pageBreakPreview" topLeftCell="A22" zoomScaleNormal="90" zoomScaleSheetLayoutView="100" workbookViewId="0">
      <selection activeCell="F28" sqref="F28"/>
    </sheetView>
  </sheetViews>
  <sheetFormatPr defaultRowHeight="24" x14ac:dyDescent="0.55000000000000004"/>
  <cols>
    <col min="1" max="1" width="4.140625" style="20" customWidth="1"/>
    <col min="2" max="4" width="9.140625" style="20"/>
    <col min="5" max="5" width="12.85546875" style="20" customWidth="1"/>
    <col min="6" max="7" width="17.5703125" style="19" customWidth="1"/>
    <col min="8" max="8" width="3.85546875" style="20" customWidth="1"/>
    <col min="9" max="9" width="18.42578125" style="19" customWidth="1"/>
    <col min="10" max="10" width="15.42578125" style="20" customWidth="1"/>
    <col min="11" max="12" width="9.140625" style="20"/>
    <col min="13" max="13" width="25.42578125" style="20" customWidth="1"/>
    <col min="14" max="16384" width="9.140625" style="20"/>
  </cols>
  <sheetData>
    <row r="1" spans="1:13" x14ac:dyDescent="0.55000000000000004">
      <c r="A1" s="465" t="s">
        <v>253</v>
      </c>
      <c r="B1" s="465"/>
      <c r="C1" s="465"/>
      <c r="D1" s="465"/>
      <c r="E1" s="465"/>
      <c r="F1" s="465"/>
      <c r="G1" s="465"/>
      <c r="H1" s="465"/>
      <c r="I1" s="465"/>
    </row>
    <row r="2" spans="1:13" x14ac:dyDescent="0.55000000000000004">
      <c r="A2" s="465" t="s">
        <v>429</v>
      </c>
      <c r="B2" s="465"/>
      <c r="C2" s="465"/>
      <c r="D2" s="465"/>
      <c r="E2" s="465"/>
      <c r="F2" s="465"/>
      <c r="G2" s="465"/>
      <c r="H2" s="465"/>
      <c r="I2" s="465"/>
    </row>
    <row r="3" spans="1:13" x14ac:dyDescent="0.55000000000000004">
      <c r="A3" s="495" t="s">
        <v>430</v>
      </c>
      <c r="B3" s="495"/>
      <c r="C3" s="495"/>
      <c r="D3" s="495"/>
      <c r="E3" s="495"/>
      <c r="F3" s="495"/>
      <c r="G3" s="495"/>
      <c r="H3" s="495"/>
      <c r="I3" s="495"/>
    </row>
    <row r="4" spans="1:13" x14ac:dyDescent="0.55000000000000004">
      <c r="B4" s="506" t="s">
        <v>63</v>
      </c>
      <c r="C4" s="507"/>
      <c r="D4" s="507"/>
      <c r="E4" s="508"/>
      <c r="F4" s="512" t="s">
        <v>7</v>
      </c>
      <c r="G4" s="512" t="s">
        <v>59</v>
      </c>
      <c r="H4" s="79" t="s">
        <v>60</v>
      </c>
      <c r="I4" s="74" t="s">
        <v>61</v>
      </c>
    </row>
    <row r="5" spans="1:13" x14ac:dyDescent="0.55000000000000004">
      <c r="B5" s="509"/>
      <c r="C5" s="510"/>
      <c r="D5" s="510"/>
      <c r="E5" s="511"/>
      <c r="F5" s="513"/>
      <c r="G5" s="513"/>
      <c r="H5" s="86" t="s">
        <v>8</v>
      </c>
      <c r="I5" s="120" t="s">
        <v>62</v>
      </c>
    </row>
    <row r="6" spans="1:13" x14ac:dyDescent="0.55000000000000004">
      <c r="B6" s="89"/>
      <c r="C6" s="87" t="s">
        <v>9</v>
      </c>
      <c r="D6" s="87"/>
      <c r="E6" s="87"/>
      <c r="F6" s="121">
        <v>239600</v>
      </c>
      <c r="G6" s="116">
        <v>262939.03999999998</v>
      </c>
      <c r="H6" s="122" t="s">
        <v>172</v>
      </c>
      <c r="I6" s="123">
        <f>G6-F6</f>
        <v>23339.039999999979</v>
      </c>
      <c r="J6" s="33"/>
    </row>
    <row r="7" spans="1:13" x14ac:dyDescent="0.55000000000000004">
      <c r="B7" s="90"/>
      <c r="C7" s="87" t="s">
        <v>10</v>
      </c>
      <c r="D7" s="87"/>
      <c r="E7" s="87"/>
      <c r="F7" s="124">
        <v>253800</v>
      </c>
      <c r="G7" s="125">
        <v>626105.22</v>
      </c>
      <c r="H7" s="126" t="s">
        <v>172</v>
      </c>
      <c r="I7" s="123">
        <f t="shared" ref="I7:I13" si="0">G7-F7</f>
        <v>372305.22</v>
      </c>
      <c r="J7" s="33"/>
    </row>
    <row r="8" spans="1:13" x14ac:dyDescent="0.55000000000000004">
      <c r="B8" s="90"/>
      <c r="C8" s="87" t="s">
        <v>11</v>
      </c>
      <c r="D8" s="87"/>
      <c r="E8" s="87"/>
      <c r="F8" s="124">
        <v>345600</v>
      </c>
      <c r="G8" s="125">
        <v>506200.29</v>
      </c>
      <c r="H8" s="127" t="s">
        <v>172</v>
      </c>
      <c r="I8" s="123">
        <f t="shared" si="0"/>
        <v>160600.28999999998</v>
      </c>
      <c r="J8" s="33"/>
    </row>
    <row r="9" spans="1:13" x14ac:dyDescent="0.55000000000000004">
      <c r="B9" s="90"/>
      <c r="C9" s="87" t="s">
        <v>12</v>
      </c>
      <c r="D9" s="87"/>
      <c r="E9" s="87"/>
      <c r="F9" s="124">
        <v>0</v>
      </c>
      <c r="G9" s="125">
        <v>0</v>
      </c>
      <c r="H9" s="127" t="s">
        <v>172</v>
      </c>
      <c r="I9" s="123">
        <f t="shared" si="0"/>
        <v>0</v>
      </c>
      <c r="J9" s="33"/>
    </row>
    <row r="10" spans="1:13" x14ac:dyDescent="0.55000000000000004">
      <c r="B10" s="90"/>
      <c r="C10" s="87" t="s">
        <v>13</v>
      </c>
      <c r="D10" s="87"/>
      <c r="E10" s="87"/>
      <c r="F10" s="124">
        <v>200000</v>
      </c>
      <c r="G10" s="125">
        <v>15150</v>
      </c>
      <c r="H10" s="126" t="s">
        <v>172</v>
      </c>
      <c r="I10" s="123">
        <f t="shared" si="0"/>
        <v>-184850</v>
      </c>
      <c r="J10" s="33"/>
    </row>
    <row r="11" spans="1:13" x14ac:dyDescent="0.55000000000000004">
      <c r="B11" s="90"/>
      <c r="C11" s="87" t="s">
        <v>14</v>
      </c>
      <c r="D11" s="87"/>
      <c r="E11" s="87"/>
      <c r="F11" s="124">
        <v>0</v>
      </c>
      <c r="G11" s="128">
        <v>0</v>
      </c>
      <c r="H11" s="127" t="s">
        <v>125</v>
      </c>
      <c r="I11" s="123">
        <f t="shared" si="0"/>
        <v>0</v>
      </c>
      <c r="L11" s="176" t="s">
        <v>242</v>
      </c>
      <c r="M11" s="176"/>
    </row>
    <row r="12" spans="1:13" x14ac:dyDescent="0.55000000000000004">
      <c r="B12" s="90"/>
      <c r="C12" s="87" t="s">
        <v>15</v>
      </c>
      <c r="D12" s="87"/>
      <c r="E12" s="87"/>
      <c r="F12" s="124">
        <v>21824856</v>
      </c>
      <c r="G12" s="128">
        <v>26273053.370000001</v>
      </c>
      <c r="H12" s="127" t="s">
        <v>172</v>
      </c>
      <c r="I12" s="123">
        <f t="shared" si="0"/>
        <v>4448197.370000001</v>
      </c>
      <c r="J12" s="33"/>
      <c r="L12" s="176" t="s">
        <v>243</v>
      </c>
      <c r="M12" s="176"/>
    </row>
    <row r="13" spans="1:13" x14ac:dyDescent="0.55000000000000004">
      <c r="B13" s="90"/>
      <c r="C13" s="87" t="s">
        <v>80</v>
      </c>
      <c r="D13" s="87"/>
      <c r="E13" s="87"/>
      <c r="F13" s="129">
        <v>35856944</v>
      </c>
      <c r="G13" s="130">
        <v>41007763.399999999</v>
      </c>
      <c r="H13" s="131" t="s">
        <v>125</v>
      </c>
      <c r="I13" s="123">
        <f t="shared" si="0"/>
        <v>5150819.3999999985</v>
      </c>
      <c r="J13" s="33"/>
    </row>
    <row r="14" spans="1:13" x14ac:dyDescent="0.55000000000000004">
      <c r="B14" s="90"/>
      <c r="C14" s="87" t="s">
        <v>213</v>
      </c>
      <c r="D14" s="87"/>
      <c r="E14" s="87"/>
      <c r="F14" s="113">
        <v>0</v>
      </c>
      <c r="G14" s="117">
        <v>0</v>
      </c>
      <c r="H14" s="114"/>
      <c r="I14" s="123">
        <f t="shared" ref="I14" si="1">F14-G14</f>
        <v>0</v>
      </c>
      <c r="J14" s="33"/>
    </row>
    <row r="15" spans="1:13" x14ac:dyDescent="0.55000000000000004">
      <c r="B15" s="90"/>
      <c r="C15" s="87" t="s">
        <v>203</v>
      </c>
      <c r="D15" s="87"/>
      <c r="E15" s="87"/>
      <c r="F15" s="113">
        <v>0</v>
      </c>
      <c r="G15" s="117"/>
      <c r="H15" s="114"/>
      <c r="I15" s="123">
        <v>0</v>
      </c>
      <c r="J15" s="33"/>
    </row>
    <row r="16" spans="1:13" x14ac:dyDescent="0.55000000000000004">
      <c r="B16" s="90"/>
      <c r="C16" s="87" t="s">
        <v>16</v>
      </c>
      <c r="D16" s="87"/>
      <c r="E16" s="87"/>
      <c r="F16" s="132">
        <v>0</v>
      </c>
      <c r="G16" s="133"/>
      <c r="H16" s="119"/>
      <c r="I16" s="123">
        <v>0</v>
      </c>
      <c r="J16" s="33"/>
    </row>
    <row r="17" spans="2:13" x14ac:dyDescent="0.55000000000000004">
      <c r="B17" s="89" t="s">
        <v>64</v>
      </c>
      <c r="C17" s="87"/>
      <c r="D17" s="87"/>
      <c r="E17" s="87"/>
      <c r="F17" s="134">
        <f>SUM(F6:F16)</f>
        <v>58720800</v>
      </c>
      <c r="G17" s="110">
        <f>SUM(G6:G16)</f>
        <v>68691211.319999993</v>
      </c>
      <c r="H17" s="83" t="s">
        <v>125</v>
      </c>
      <c r="I17" s="111">
        <f>SUM(I6:I16)</f>
        <v>9970411.3200000003</v>
      </c>
      <c r="J17" s="33"/>
    </row>
    <row r="18" spans="2:13" x14ac:dyDescent="0.55000000000000004">
      <c r="B18" s="90"/>
      <c r="C18" s="87"/>
      <c r="D18" s="91" t="s">
        <v>65</v>
      </c>
      <c r="E18" s="87"/>
      <c r="G18" s="112">
        <f>SUM(G17)</f>
        <v>68691211.319999993</v>
      </c>
      <c r="H18" s="27"/>
      <c r="I18" s="97"/>
    </row>
    <row r="19" spans="2:13" x14ac:dyDescent="0.55000000000000004">
      <c r="B19" s="506" t="s">
        <v>67</v>
      </c>
      <c r="C19" s="507"/>
      <c r="D19" s="507"/>
      <c r="E19" s="508"/>
      <c r="F19" s="512" t="s">
        <v>7</v>
      </c>
      <c r="G19" s="512" t="s">
        <v>66</v>
      </c>
      <c r="H19" s="79" t="s">
        <v>60</v>
      </c>
      <c r="I19" s="74" t="s">
        <v>61</v>
      </c>
    </row>
    <row r="20" spans="2:13" x14ac:dyDescent="0.55000000000000004">
      <c r="B20" s="509"/>
      <c r="C20" s="510"/>
      <c r="D20" s="510"/>
      <c r="E20" s="511"/>
      <c r="F20" s="514"/>
      <c r="G20" s="513"/>
      <c r="H20" s="86" t="s">
        <v>8</v>
      </c>
      <c r="I20" s="120" t="s">
        <v>62</v>
      </c>
    </row>
    <row r="21" spans="2:13" x14ac:dyDescent="0.55000000000000004">
      <c r="B21" s="89"/>
      <c r="C21" s="87" t="s">
        <v>18</v>
      </c>
      <c r="D21" s="87"/>
      <c r="E21" s="87"/>
      <c r="F21" s="116">
        <v>20762496</v>
      </c>
      <c r="G21" s="116">
        <v>20364051</v>
      </c>
      <c r="H21" s="135" t="s">
        <v>172</v>
      </c>
      <c r="I21" s="136">
        <f>G21-F21</f>
        <v>-398445</v>
      </c>
    </row>
    <row r="22" spans="2:13" x14ac:dyDescent="0.55000000000000004">
      <c r="B22" s="90"/>
      <c r="C22" s="87" t="s">
        <v>19</v>
      </c>
      <c r="D22" s="87"/>
      <c r="E22" s="87"/>
      <c r="F22" s="117">
        <v>17270690</v>
      </c>
      <c r="G22" s="117">
        <v>15069305</v>
      </c>
      <c r="H22" s="137" t="s">
        <v>172</v>
      </c>
      <c r="I22" s="136">
        <f t="shared" ref="I22:I31" si="2">G22-F22</f>
        <v>-2201385</v>
      </c>
    </row>
    <row r="23" spans="2:13" x14ac:dyDescent="0.55000000000000004">
      <c r="B23" s="90"/>
      <c r="C23" s="87" t="s">
        <v>20</v>
      </c>
      <c r="D23" s="87"/>
      <c r="E23" s="87"/>
      <c r="F23" s="117">
        <v>1333000</v>
      </c>
      <c r="G23" s="117">
        <v>101500</v>
      </c>
      <c r="H23" s="137" t="s">
        <v>125</v>
      </c>
      <c r="I23" s="136">
        <f t="shared" si="2"/>
        <v>-1231500</v>
      </c>
    </row>
    <row r="24" spans="2:13" x14ac:dyDescent="0.55000000000000004">
      <c r="B24" s="90"/>
      <c r="C24" s="87" t="s">
        <v>21</v>
      </c>
      <c r="D24" s="87"/>
      <c r="E24" s="87"/>
      <c r="F24" s="113">
        <v>7496959</v>
      </c>
      <c r="G24" s="113">
        <v>7995096.0599999996</v>
      </c>
      <c r="H24" s="137" t="s">
        <v>125</v>
      </c>
      <c r="I24" s="136">
        <f t="shared" si="2"/>
        <v>498137.05999999959</v>
      </c>
    </row>
    <row r="25" spans="2:13" x14ac:dyDescent="0.55000000000000004">
      <c r="B25" s="90"/>
      <c r="C25" s="87" t="s">
        <v>22</v>
      </c>
      <c r="D25" s="87"/>
      <c r="E25" s="87"/>
      <c r="F25" s="117">
        <v>4683890</v>
      </c>
      <c r="G25" s="117">
        <v>3767706.45</v>
      </c>
      <c r="H25" s="137" t="s">
        <v>125</v>
      </c>
      <c r="I25" s="136">
        <f t="shared" si="2"/>
        <v>-916183.54999999981</v>
      </c>
      <c r="J25" s="138"/>
    </row>
    <row r="26" spans="2:13" x14ac:dyDescent="0.55000000000000004">
      <c r="B26" s="90"/>
      <c r="C26" s="87" t="s">
        <v>23</v>
      </c>
      <c r="D26" s="87"/>
      <c r="E26" s="87"/>
      <c r="F26" s="117">
        <v>513000</v>
      </c>
      <c r="G26" s="117">
        <v>330922.53000000003</v>
      </c>
      <c r="H26" s="137" t="s">
        <v>125</v>
      </c>
      <c r="I26" s="136">
        <f t="shared" si="2"/>
        <v>-182077.46999999997</v>
      </c>
      <c r="J26" s="87"/>
    </row>
    <row r="27" spans="2:13" x14ac:dyDescent="0.55000000000000004">
      <c r="B27" s="90"/>
      <c r="C27" s="87" t="s">
        <v>68</v>
      </c>
      <c r="D27" s="87"/>
      <c r="E27" s="94"/>
      <c r="F27" s="282">
        <v>4569000</v>
      </c>
      <c r="G27" s="117">
        <v>1546000</v>
      </c>
      <c r="H27" s="114" t="s">
        <v>125</v>
      </c>
      <c r="I27" s="284">
        <f t="shared" si="2"/>
        <v>-3023000</v>
      </c>
    </row>
    <row r="28" spans="2:13" x14ac:dyDescent="0.55000000000000004">
      <c r="B28" s="90"/>
      <c r="C28" s="87" t="s">
        <v>24</v>
      </c>
      <c r="D28" s="87"/>
      <c r="E28" s="94"/>
      <c r="F28" s="117">
        <v>355000</v>
      </c>
      <c r="G28" s="117">
        <v>417000</v>
      </c>
      <c r="H28" s="114" t="s">
        <v>125</v>
      </c>
      <c r="I28" s="284">
        <f t="shared" si="2"/>
        <v>62000</v>
      </c>
    </row>
    <row r="29" spans="2:13" x14ac:dyDescent="0.55000000000000004">
      <c r="B29" s="90"/>
      <c r="C29" s="87" t="s">
        <v>25</v>
      </c>
      <c r="D29" s="87"/>
      <c r="E29" s="94"/>
      <c r="F29" s="280">
        <v>1469645</v>
      </c>
      <c r="G29" s="280">
        <v>1461500</v>
      </c>
      <c r="H29" s="281" t="s">
        <v>172</v>
      </c>
      <c r="I29" s="284">
        <f t="shared" si="2"/>
        <v>-8145</v>
      </c>
    </row>
    <row r="30" spans="2:13" ht="21" customHeight="1" x14ac:dyDescent="0.55000000000000004">
      <c r="B30" s="90"/>
      <c r="C30" s="87" t="s">
        <v>4</v>
      </c>
      <c r="D30" s="87"/>
      <c r="E30" s="94"/>
      <c r="F30" s="24">
        <v>20000</v>
      </c>
      <c r="G30" s="24">
        <v>0</v>
      </c>
      <c r="H30" s="36" t="s">
        <v>125</v>
      </c>
      <c r="I30" s="284">
        <f t="shared" si="2"/>
        <v>-20000</v>
      </c>
    </row>
    <row r="31" spans="2:13" x14ac:dyDescent="0.55000000000000004">
      <c r="B31" s="139" t="s">
        <v>69</v>
      </c>
      <c r="C31" s="93"/>
      <c r="D31" s="93"/>
      <c r="E31" s="140"/>
      <c r="F31" s="30">
        <f>SUM(F21:F30)</f>
        <v>58473680</v>
      </c>
      <c r="G31" s="30">
        <f>SUM(G21:G30)</f>
        <v>51053081.040000007</v>
      </c>
      <c r="H31" s="283" t="s">
        <v>8</v>
      </c>
      <c r="I31" s="132">
        <f t="shared" si="2"/>
        <v>-7420598.9599999934</v>
      </c>
      <c r="J31" s="33"/>
    </row>
    <row r="32" spans="2:13" ht="26.25" customHeight="1" x14ac:dyDescent="0.55000000000000004">
      <c r="D32" s="28" t="s">
        <v>70</v>
      </c>
      <c r="E32" s="28"/>
      <c r="F32" s="156"/>
      <c r="G32" s="112">
        <f>G31</f>
        <v>51053081.040000007</v>
      </c>
      <c r="H32" s="27"/>
      <c r="I32" s="97"/>
      <c r="M32" s="33">
        <f>G31-F31</f>
        <v>-7420598.9599999934</v>
      </c>
    </row>
    <row r="33" spans="1:9" x14ac:dyDescent="0.55000000000000004">
      <c r="D33" s="28"/>
      <c r="E33" s="267" t="s">
        <v>28</v>
      </c>
      <c r="F33" s="156"/>
      <c r="G33" s="143">
        <f>G18-G32</f>
        <v>17638130.279999986</v>
      </c>
      <c r="H33" s="27"/>
      <c r="I33" s="97"/>
    </row>
    <row r="34" spans="1:9" ht="24.75" customHeight="1" x14ac:dyDescent="0.55000000000000004">
      <c r="D34" s="285" t="s">
        <v>29</v>
      </c>
      <c r="E34" s="28"/>
      <c r="F34" s="286" t="s">
        <v>17</v>
      </c>
      <c r="G34" s="142"/>
      <c r="H34" s="27"/>
      <c r="I34" s="97"/>
    </row>
    <row r="35" spans="1:9" ht="20.25" customHeight="1" x14ac:dyDescent="0.55000000000000004">
      <c r="D35" s="285"/>
      <c r="E35" s="267" t="s">
        <v>30</v>
      </c>
      <c r="F35" s="286"/>
      <c r="G35" s="152"/>
      <c r="H35" s="27"/>
      <c r="I35" s="97"/>
    </row>
    <row r="36" spans="1:9" ht="24" customHeight="1" x14ac:dyDescent="0.55000000000000004">
      <c r="D36" s="28"/>
      <c r="E36" s="28"/>
      <c r="F36" s="156"/>
      <c r="G36" s="112">
        <f>G32+G33</f>
        <v>68691211.319999993</v>
      </c>
      <c r="H36" s="27"/>
      <c r="I36" s="97"/>
    </row>
    <row r="37" spans="1:9" ht="7.5" customHeight="1" x14ac:dyDescent="0.55000000000000004">
      <c r="G37" s="26"/>
      <c r="H37" s="27"/>
      <c r="I37" s="97"/>
    </row>
    <row r="38" spans="1:9" ht="24" customHeight="1" x14ac:dyDescent="0.55000000000000004">
      <c r="G38" s="26"/>
      <c r="H38" s="27"/>
      <c r="I38" s="97"/>
    </row>
    <row r="39" spans="1:9" x14ac:dyDescent="0.55000000000000004">
      <c r="A39" s="28" t="s">
        <v>130</v>
      </c>
      <c r="B39" s="28"/>
      <c r="C39" s="28"/>
      <c r="D39" s="28"/>
      <c r="E39" s="28" t="s">
        <v>132</v>
      </c>
      <c r="F39" s="156"/>
      <c r="G39" s="96" t="s">
        <v>133</v>
      </c>
      <c r="H39" s="267"/>
      <c r="I39" s="268"/>
    </row>
    <row r="40" spans="1:9" ht="21.75" customHeight="1" x14ac:dyDescent="0.55000000000000004">
      <c r="A40" s="28"/>
      <c r="B40" s="28" t="s">
        <v>315</v>
      </c>
      <c r="C40" s="28"/>
      <c r="D40" s="28"/>
      <c r="E40" s="28" t="s">
        <v>249</v>
      </c>
      <c r="F40" s="156"/>
      <c r="G40" s="505" t="s">
        <v>254</v>
      </c>
      <c r="H40" s="505"/>
      <c r="I40" s="505"/>
    </row>
    <row r="41" spans="1:9" x14ac:dyDescent="0.55000000000000004">
      <c r="A41" s="28"/>
      <c r="B41" s="28" t="s">
        <v>131</v>
      </c>
      <c r="C41" s="28"/>
      <c r="D41" s="28"/>
      <c r="E41" s="28" t="s">
        <v>121</v>
      </c>
      <c r="F41" s="156"/>
      <c r="G41" s="156" t="s">
        <v>134</v>
      </c>
      <c r="H41" s="28"/>
      <c r="I41" s="156"/>
    </row>
  </sheetData>
  <mergeCells count="10">
    <mergeCell ref="G40:I40"/>
    <mergeCell ref="B4:E5"/>
    <mergeCell ref="F4:F5"/>
    <mergeCell ref="G4:G5"/>
    <mergeCell ref="A1:I1"/>
    <mergeCell ref="A2:I2"/>
    <mergeCell ref="A3:I3"/>
    <mergeCell ref="B19:E20"/>
    <mergeCell ref="F19:F20"/>
    <mergeCell ref="G19:G20"/>
  </mergeCells>
  <phoneticPr fontId="2" type="noConversion"/>
  <pageMargins left="0.74803149606299213" right="0.74803149606299213" top="0" bottom="0" header="0.51181102362204722" footer="0.19685039370078741"/>
  <pageSetup paperSize="9" scale="90"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5</vt:i4>
      </vt:variant>
    </vt:vector>
  </HeadingPairs>
  <TitlesOfParts>
    <vt:vector size="20" baseType="lpstr">
      <vt:lpstr>งบแสดงฐานะการเงิน</vt:lpstr>
      <vt:lpstr>หมายเหตุเงินรับฝาก7-8</vt:lpstr>
      <vt:lpstr>หมายเหตุ 1-5</vt:lpstr>
      <vt:lpstr>หมายเหตุแนบเงินสะสม</vt:lpstr>
      <vt:lpstr>หมายเหตุรายจ่ายค้างจ่าย</vt:lpstr>
      <vt:lpstr>หมายเหตุ  10</vt:lpstr>
      <vt:lpstr>รายการจ่ายจากเงินสะสม</vt:lpstr>
      <vt:lpstr>หมายเหตุ2 ทรัยพสิน</vt:lpstr>
      <vt:lpstr>งบรายรับ-จ่าย</vt:lpstr>
      <vt:lpstr>บัญชีรายละเอียดรายรับ</vt:lpstr>
      <vt:lpstr>รายละเอียดแนบงบแสดงผลฯ</vt:lpstr>
      <vt:lpstr>งบเปรียบเทียบ</vt:lpstr>
      <vt:lpstr>รายงานเงินสะสม มีนาคม 60</vt:lpstr>
      <vt:lpstr>รายงานเงินสะสม กันยายน 2560</vt:lpstr>
      <vt:lpstr>งบรายรับ-จ่าย (3)</vt:lpstr>
      <vt:lpstr>งบเปรียบเทียบ!Print_Area</vt:lpstr>
      <vt:lpstr>'งบรายรับ-จ่าย'!Print_Area</vt:lpstr>
      <vt:lpstr>'งบรายรับ-จ่าย (3)'!Print_Area</vt:lpstr>
      <vt:lpstr>งบแสดงฐานะการเงิน!Print_Area</vt:lpstr>
      <vt:lpstr>บัญชีรายละเอียดรายรับ!Print_Area</vt:lpstr>
    </vt:vector>
  </TitlesOfParts>
  <Company>abt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kumaung</dc:creator>
  <cp:lastModifiedBy>Windows User</cp:lastModifiedBy>
  <cp:lastPrinted>2018-06-09T09:48:08Z</cp:lastPrinted>
  <dcterms:created xsi:type="dcterms:W3CDTF">2005-03-23T06:59:40Z</dcterms:created>
  <dcterms:modified xsi:type="dcterms:W3CDTF">2018-06-11T10:05:19Z</dcterms:modified>
</cp:coreProperties>
</file>